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čty\Desktop\Mazaný\Tehov\"/>
    </mc:Choice>
  </mc:AlternateContent>
  <bookViews>
    <workbookView xWindow="0" yWindow="0" windowWidth="0" windowHeight="0"/>
  </bookViews>
  <sheets>
    <sheet name="Rekapitulace stavby" sheetId="1" r:id="rId1"/>
    <sheet name="SO 01 - Skladová a instru..." sheetId="2" r:id="rId2"/>
    <sheet name="SO 02 - Zpevněné plochy" sheetId="3" r:id="rId3"/>
    <sheet name="SO 03 - Venkovní rozvody" sheetId="4" r:id="rId4"/>
    <sheet name="SO 04 -  Přemístnění mobi..." sheetId="5" r:id="rId5"/>
    <sheet name="SO 05 - Vedlejší rozpočto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Skladová a instru...'!$C$141:$K$393</definedName>
    <definedName name="_xlnm.Print_Area" localSheetId="1">'SO 01 - Skladová a instru...'!$C$4:$J$76,'SO 01 - Skladová a instru...'!$C$82:$J$123,'SO 01 - Skladová a instru...'!$C$129:$K$393</definedName>
    <definedName name="_xlnm.Print_Titles" localSheetId="1">'SO 01 - Skladová a instru...'!$141:$141</definedName>
    <definedName name="_xlnm._FilterDatabase" localSheetId="2" hidden="1">'SO 02 - Zpevněné plochy'!$C$130:$K$216</definedName>
    <definedName name="_xlnm.Print_Area" localSheetId="2">'SO 02 - Zpevněné plochy'!$C$4:$J$76,'SO 02 - Zpevněné plochy'!$C$82:$J$112,'SO 02 - Zpevněné plochy'!$C$118:$K$216</definedName>
    <definedName name="_xlnm.Print_Titles" localSheetId="2">'SO 02 - Zpevněné plochy'!$130:$130</definedName>
    <definedName name="_xlnm._FilterDatabase" localSheetId="3" hidden="1">'SO 03 - Venkovní rozvody'!$C$123:$K$199</definedName>
    <definedName name="_xlnm.Print_Area" localSheetId="3">'SO 03 - Venkovní rozvody'!$C$4:$J$76,'SO 03 - Venkovní rozvody'!$C$82:$J$105,'SO 03 - Venkovní rozvody'!$C$111:$K$199</definedName>
    <definedName name="_xlnm.Print_Titles" localSheetId="3">'SO 03 - Venkovní rozvody'!$123:$123</definedName>
    <definedName name="_xlnm._FilterDatabase" localSheetId="4" hidden="1">'SO 04 -  Přemístnění mobi...'!$C$128:$K$177</definedName>
    <definedName name="_xlnm.Print_Area" localSheetId="4">'SO 04 -  Přemístnění mobi...'!$C$4:$J$76,'SO 04 -  Přemístnění mobi...'!$C$82:$J$110,'SO 04 -  Přemístnění mobi...'!$C$116:$K$177</definedName>
    <definedName name="_xlnm.Print_Titles" localSheetId="4">'SO 04 -  Přemístnění mobi...'!$128:$128</definedName>
    <definedName name="_xlnm._FilterDatabase" localSheetId="5" hidden="1">'SO 05 - Vedlejší rozpočto...'!$C$121:$K$138</definedName>
    <definedName name="_xlnm.Print_Area" localSheetId="5">'SO 05 - Vedlejší rozpočto...'!$C$4:$J$76,'SO 05 - Vedlejší rozpočto...'!$C$82:$J$103,'SO 05 - Vedlejší rozpočto...'!$C$109:$K$138</definedName>
    <definedName name="_xlnm.Print_Titles" localSheetId="5">'SO 05 - Vedlejší rozpočto...'!$121:$121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91"/>
  <c r="J14"/>
  <c r="J12"/>
  <c r="J116"/>
  <c r="E7"/>
  <c r="E112"/>
  <c i="5" r="J37"/>
  <c r="J36"/>
  <c i="1" r="AY98"/>
  <c i="5" r="J35"/>
  <c i="1" r="AX98"/>
  <c i="5"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125"/>
  <c r="J20"/>
  <c r="J18"/>
  <c r="E18"/>
  <c r="F126"/>
  <c r="J17"/>
  <c r="J15"/>
  <c r="E15"/>
  <c r="F91"/>
  <c r="J14"/>
  <c r="J12"/>
  <c r="J89"/>
  <c r="E7"/>
  <c r="E119"/>
  <c i="4" r="J37"/>
  <c r="J36"/>
  <c i="1" r="AY97"/>
  <c i="4" r="J35"/>
  <c i="1" r="AX97"/>
  <c i="4"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T180"/>
  <c r="R181"/>
  <c r="R180"/>
  <c r="P181"/>
  <c r="P180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89"/>
  <c r="E7"/>
  <c r="E114"/>
  <c i="3" r="J37"/>
  <c r="J36"/>
  <c i="1" r="AY96"/>
  <c i="3" r="J35"/>
  <c i="1" r="AX96"/>
  <c i="3"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5"/>
  <c r="E123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25"/>
  <c r="E7"/>
  <c r="E121"/>
  <c i="2" r="J37"/>
  <c r="J36"/>
  <c i="1" r="AY95"/>
  <c i="2" r="J35"/>
  <c i="1" r="AX95"/>
  <c i="2" r="BI393"/>
  <c r="BH393"/>
  <c r="BG393"/>
  <c r="BF393"/>
  <c r="T393"/>
  <c r="T392"/>
  <c r="T391"/>
  <c r="R393"/>
  <c r="R392"/>
  <c r="R391"/>
  <c r="P393"/>
  <c r="P392"/>
  <c r="P391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T386"/>
  <c r="R387"/>
  <c r="R386"/>
  <c r="P387"/>
  <c r="P386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T381"/>
  <c r="R382"/>
  <c r="R381"/>
  <c r="P382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T294"/>
  <c r="R295"/>
  <c r="R294"/>
  <c r="P295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T245"/>
  <c r="R246"/>
  <c r="R245"/>
  <c r="P246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F136"/>
  <c r="E134"/>
  <c r="F89"/>
  <c r="E87"/>
  <c r="J24"/>
  <c r="E24"/>
  <c r="J92"/>
  <c r="J23"/>
  <c r="J21"/>
  <c r="E21"/>
  <c r="J138"/>
  <c r="J20"/>
  <c r="J18"/>
  <c r="E18"/>
  <c r="F139"/>
  <c r="J17"/>
  <c r="J15"/>
  <c r="E15"/>
  <c r="F138"/>
  <c r="J14"/>
  <c r="J12"/>
  <c r="J89"/>
  <c r="E7"/>
  <c r="E132"/>
  <c i="1" r="L90"/>
  <c r="AM90"/>
  <c r="AM89"/>
  <c r="L89"/>
  <c r="AM87"/>
  <c r="L87"/>
  <c r="L85"/>
  <c r="L84"/>
  <c i="6" r="BK138"/>
  <c r="J138"/>
  <c r="BK136"/>
  <c r="J136"/>
  <c r="BK134"/>
  <c r="J134"/>
  <c r="BK133"/>
  <c r="J133"/>
  <c r="BK132"/>
  <c r="J132"/>
  <c r="BK131"/>
  <c r="J131"/>
  <c r="BK129"/>
  <c r="J129"/>
  <c r="BK127"/>
  <c r="J127"/>
  <c r="BK126"/>
  <c r="J126"/>
  <c r="BK125"/>
  <c r="J125"/>
  <c i="5" r="BK177"/>
  <c r="BK175"/>
  <c r="BK174"/>
  <c r="BK168"/>
  <c r="J166"/>
  <c r="J164"/>
  <c r="J159"/>
  <c r="BK157"/>
  <c r="BK156"/>
  <c r="J154"/>
  <c r="J151"/>
  <c r="J148"/>
  <c r="J147"/>
  <c r="BK146"/>
  <c r="BK144"/>
  <c r="BK142"/>
  <c r="BK139"/>
  <c r="J138"/>
  <c r="BK136"/>
  <c r="BK133"/>
  <c i="4" r="BK195"/>
  <c r="J191"/>
  <c r="J190"/>
  <c r="J187"/>
  <c r="BK185"/>
  <c r="BK179"/>
  <c r="J176"/>
  <c r="J172"/>
  <c r="J167"/>
  <c r="BK164"/>
  <c r="J159"/>
  <c r="J156"/>
  <c r="J152"/>
  <c r="J148"/>
  <c r="BK146"/>
  <c r="BK143"/>
  <c r="BK142"/>
  <c r="J141"/>
  <c r="BK139"/>
  <c r="BK138"/>
  <c r="J136"/>
  <c r="J135"/>
  <c r="J133"/>
  <c r="BK132"/>
  <c r="J128"/>
  <c r="BK127"/>
  <c r="BK126"/>
  <c i="3" r="BK213"/>
  <c r="BK210"/>
  <c r="BK209"/>
  <c r="J204"/>
  <c r="BK203"/>
  <c r="J195"/>
  <c r="BK192"/>
  <c r="BK191"/>
  <c r="J190"/>
  <c r="BK188"/>
  <c r="J187"/>
  <c r="J184"/>
  <c r="J182"/>
  <c r="J175"/>
  <c r="BK170"/>
  <c r="J169"/>
  <c r="BK163"/>
  <c r="BK162"/>
  <c r="J147"/>
  <c r="BK145"/>
  <c r="J144"/>
  <c r="J142"/>
  <c r="BK141"/>
  <c r="BK140"/>
  <c r="J140"/>
  <c r="BK139"/>
  <c r="J138"/>
  <c r="BK136"/>
  <c r="J134"/>
  <c i="2" r="J379"/>
  <c r="BK371"/>
  <c r="BK367"/>
  <c r="J366"/>
  <c r="BK365"/>
  <c r="J363"/>
  <c r="BK357"/>
  <c r="J356"/>
  <c r="BK355"/>
  <c r="J354"/>
  <c r="BK353"/>
  <c r="J352"/>
  <c r="BK350"/>
  <c r="BK349"/>
  <c r="BK347"/>
  <c r="J345"/>
  <c r="BK338"/>
  <c r="BK335"/>
  <c r="BK334"/>
  <c r="J333"/>
  <c r="J332"/>
  <c r="J330"/>
  <c r="J329"/>
  <c r="J327"/>
  <c r="J326"/>
  <c r="BK325"/>
  <c r="J324"/>
  <c r="J323"/>
  <c r="BK322"/>
  <c r="J321"/>
  <c r="J320"/>
  <c r="BK319"/>
  <c r="BK318"/>
  <c r="J316"/>
  <c r="J311"/>
  <c r="J309"/>
  <c r="J304"/>
  <c r="BK303"/>
  <c r="BK302"/>
  <c r="BK299"/>
  <c r="BK298"/>
  <c r="BK293"/>
  <c r="BK292"/>
  <c r="J291"/>
  <c r="BK290"/>
  <c r="BK289"/>
  <c r="BK284"/>
  <c r="BK282"/>
  <c r="BK280"/>
  <c r="BK278"/>
  <c r="BK276"/>
  <c r="J275"/>
  <c r="BK274"/>
  <c r="BK273"/>
  <c r="BK270"/>
  <c r="BK267"/>
  <c r="J258"/>
  <c r="BK257"/>
  <c r="BK254"/>
  <c r="J253"/>
  <c r="J243"/>
  <c r="BK242"/>
  <c r="J241"/>
  <c r="J240"/>
  <c r="BK238"/>
  <c r="J237"/>
  <c r="BK234"/>
  <c r="BK231"/>
  <c r="J230"/>
  <c r="J229"/>
  <c r="J228"/>
  <c r="J224"/>
  <c r="BK222"/>
  <c r="BK220"/>
  <c r="BK218"/>
  <c r="J216"/>
  <c r="BK209"/>
  <c r="BK206"/>
  <c r="BK205"/>
  <c r="BK204"/>
  <c r="BK200"/>
  <c r="BK197"/>
  <c r="J195"/>
  <c r="BK193"/>
  <c r="J189"/>
  <c r="J188"/>
  <c r="J185"/>
  <c r="J183"/>
  <c r="BK182"/>
  <c r="J180"/>
  <c r="J179"/>
  <c r="J175"/>
  <c r="BK172"/>
  <c r="J171"/>
  <c r="BK169"/>
  <c r="BK168"/>
  <c r="J167"/>
  <c r="BK164"/>
  <c r="J156"/>
  <c r="BK154"/>
  <c r="J152"/>
  <c r="BK151"/>
  <c r="BK149"/>
  <c r="BK146"/>
  <c i="5" r="J177"/>
  <c r="J170"/>
  <c r="J167"/>
  <c r="BK166"/>
  <c r="J163"/>
  <c r="BK161"/>
  <c r="BK158"/>
  <c r="J157"/>
  <c r="J152"/>
  <c r="BK151"/>
  <c r="J150"/>
  <c r="BK148"/>
  <c r="BK145"/>
  <c r="BK143"/>
  <c r="J136"/>
  <c r="BK135"/>
  <c r="J133"/>
  <c r="BK132"/>
  <c i="4" r="J199"/>
  <c r="J198"/>
  <c r="J197"/>
  <c r="BK196"/>
  <c r="BK194"/>
  <c r="BK193"/>
  <c r="J192"/>
  <c r="BK186"/>
  <c r="J185"/>
  <c r="BK184"/>
  <c r="BK181"/>
  <c r="J177"/>
  <c r="BK175"/>
  <c r="J173"/>
  <c r="BK172"/>
  <c r="BK171"/>
  <c r="BK168"/>
  <c r="BK167"/>
  <c r="J166"/>
  <c r="BK165"/>
  <c r="J162"/>
  <c r="J161"/>
  <c r="J160"/>
  <c r="J153"/>
  <c r="J150"/>
  <c r="J149"/>
  <c r="J143"/>
  <c r="BK140"/>
  <c r="J137"/>
  <c r="BK129"/>
  <c i="3" r="BK215"/>
  <c r="J208"/>
  <c r="J207"/>
  <c r="BK206"/>
  <c r="BK204"/>
  <c r="BK202"/>
  <c r="BK201"/>
  <c r="BK200"/>
  <c r="BK197"/>
  <c r="J194"/>
  <c r="J191"/>
  <c r="BK189"/>
  <c r="BK185"/>
  <c r="BK183"/>
  <c r="BK181"/>
  <c r="J180"/>
  <c r="BK178"/>
  <c r="BK168"/>
  <c r="J167"/>
  <c r="J166"/>
  <c r="J165"/>
  <c r="J164"/>
  <c r="J161"/>
  <c r="J160"/>
  <c r="BK159"/>
  <c r="J158"/>
  <c r="BK153"/>
  <c r="BK152"/>
  <c r="BK151"/>
  <c r="BK150"/>
  <c r="J149"/>
  <c r="J146"/>
  <c r="BK142"/>
  <c r="J141"/>
  <c r="J139"/>
  <c r="BK138"/>
  <c r="J137"/>
  <c r="J135"/>
  <c i="2" r="BK393"/>
  <c r="J393"/>
  <c r="BK390"/>
  <c r="J390"/>
  <c r="BK389"/>
  <c r="J387"/>
  <c r="BK385"/>
  <c r="J384"/>
  <c r="BK382"/>
  <c r="BK378"/>
  <c r="BK377"/>
  <c r="J375"/>
  <c r="BK374"/>
  <c r="J372"/>
  <c r="J371"/>
  <c r="BK368"/>
  <c r="J367"/>
  <c r="BK366"/>
  <c r="BK364"/>
  <c r="J359"/>
  <c r="J357"/>
  <c r="J351"/>
  <c r="J347"/>
  <c r="BK346"/>
  <c r="J344"/>
  <c r="J343"/>
  <c r="J341"/>
  <c r="BK339"/>
  <c r="J337"/>
  <c r="J336"/>
  <c r="J334"/>
  <c r="BK333"/>
  <c r="BK326"/>
  <c r="J325"/>
  <c r="BK324"/>
  <c r="J317"/>
  <c r="BK316"/>
  <c r="J315"/>
  <c r="BK313"/>
  <c r="J312"/>
  <c r="BK309"/>
  <c r="J308"/>
  <c r="J307"/>
  <c r="J306"/>
  <c r="J303"/>
  <c r="J302"/>
  <c r="BK301"/>
  <c r="BK300"/>
  <c r="BK297"/>
  <c r="BK295"/>
  <c r="J292"/>
  <c r="J287"/>
  <c r="BK286"/>
  <c r="BK285"/>
  <c r="BK275"/>
  <c r="J273"/>
  <c r="J271"/>
  <c r="J267"/>
  <c r="BK266"/>
  <c r="BK265"/>
  <c r="J264"/>
  <c r="J262"/>
  <c r="BK261"/>
  <c r="J260"/>
  <c r="BK259"/>
  <c r="J256"/>
  <c r="BK252"/>
  <c r="J251"/>
  <c r="J249"/>
  <c r="BK246"/>
  <c r="BK244"/>
  <c r="BK240"/>
  <c r="BK236"/>
  <c r="J235"/>
  <c r="BK229"/>
  <c r="J227"/>
  <c r="BK224"/>
  <c r="J222"/>
  <c r="BK221"/>
  <c r="BK219"/>
  <c r="J214"/>
  <c r="BK213"/>
  <c r="J212"/>
  <c r="J211"/>
  <c r="J209"/>
  <c r="BK208"/>
  <c r="J204"/>
  <c r="J202"/>
  <c r="J200"/>
  <c r="J199"/>
  <c r="BK196"/>
  <c r="BK195"/>
  <c r="J193"/>
  <c r="BK192"/>
  <c r="J191"/>
  <c r="BK188"/>
  <c r="BK187"/>
  <c r="BK184"/>
  <c r="BK183"/>
  <c r="J182"/>
  <c r="BK179"/>
  <c r="BK178"/>
  <c r="BK177"/>
  <c r="J176"/>
  <c r="BK174"/>
  <c r="J172"/>
  <c r="BK170"/>
  <c r="BK166"/>
  <c r="BK163"/>
  <c r="BK162"/>
  <c r="BK158"/>
  <c r="BK157"/>
  <c r="BK156"/>
  <c r="BK153"/>
  <c r="BK150"/>
  <c r="J148"/>
  <c r="J147"/>
  <c r="J146"/>
  <c r="J145"/>
  <c i="5" r="J175"/>
  <c r="J174"/>
  <c r="BK173"/>
  <c r="J161"/>
  <c r="BK159"/>
  <c r="J158"/>
  <c r="J156"/>
  <c r="BK154"/>
  <c r="BK150"/>
  <c r="BK147"/>
  <c r="J146"/>
  <c r="J145"/>
  <c r="J143"/>
  <c r="J141"/>
  <c r="J139"/>
  <c r="BK138"/>
  <c r="BK137"/>
  <c r="BK134"/>
  <c r="J132"/>
  <c i="4" r="BK199"/>
  <c r="J196"/>
  <c r="J194"/>
  <c r="BK191"/>
  <c r="J189"/>
  <c r="BK173"/>
  <c r="BK170"/>
  <c r="BK169"/>
  <c r="J168"/>
  <c r="J165"/>
  <c r="BK163"/>
  <c r="BK158"/>
  <c r="BK155"/>
  <c r="BK153"/>
  <c r="BK152"/>
  <c r="J151"/>
  <c r="BK148"/>
  <c r="J147"/>
  <c r="J145"/>
  <c r="BK144"/>
  <c r="BK141"/>
  <c r="J140"/>
  <c r="J139"/>
  <c r="J138"/>
  <c r="BK137"/>
  <c r="BK135"/>
  <c r="J134"/>
  <c r="BK133"/>
  <c r="BK131"/>
  <c r="BK130"/>
  <c r="J129"/>
  <c r="BK128"/>
  <c r="J126"/>
  <c i="3" r="J215"/>
  <c r="BK214"/>
  <c r="J213"/>
  <c r="J210"/>
  <c r="J209"/>
  <c r="J202"/>
  <c r="J201"/>
  <c r="J200"/>
  <c r="J197"/>
  <c r="BK194"/>
  <c r="J192"/>
  <c r="BK187"/>
  <c r="J186"/>
  <c r="J181"/>
  <c r="J176"/>
  <c r="BK175"/>
  <c r="BK174"/>
  <c r="BK172"/>
  <c r="J171"/>
  <c r="BK169"/>
  <c r="J168"/>
  <c r="BK167"/>
  <c r="BK166"/>
  <c r="J163"/>
  <c r="J156"/>
  <c r="J154"/>
  <c r="J150"/>
  <c r="BK149"/>
  <c r="BK148"/>
  <c r="BK147"/>
  <c r="BK146"/>
  <c r="J145"/>
  <c r="BK144"/>
  <c i="2" r="J389"/>
  <c r="BK387"/>
  <c r="BK384"/>
  <c r="J382"/>
  <c r="J380"/>
  <c r="J378"/>
  <c r="J376"/>
  <c r="BK372"/>
  <c r="J370"/>
  <c r="J369"/>
  <c r="J368"/>
  <c r="J365"/>
  <c r="J364"/>
  <c r="BK363"/>
  <c r="J362"/>
  <c r="BK361"/>
  <c r="J360"/>
  <c r="BK359"/>
  <c r="J358"/>
  <c r="J355"/>
  <c r="BK354"/>
  <c r="J353"/>
  <c r="J350"/>
  <c r="J349"/>
  <c r="J348"/>
  <c r="BK344"/>
  <c r="BK343"/>
  <c r="BK341"/>
  <c r="BK340"/>
  <c r="J338"/>
  <c r="BK336"/>
  <c r="BK331"/>
  <c r="BK330"/>
  <c r="BK327"/>
  <c r="J322"/>
  <c r="BK321"/>
  <c r="BK320"/>
  <c r="BK317"/>
  <c r="BK314"/>
  <c r="BK312"/>
  <c r="BK311"/>
  <c r="BK307"/>
  <c r="BK306"/>
  <c r="J305"/>
  <c r="J298"/>
  <c r="J297"/>
  <c r="J295"/>
  <c r="BK291"/>
  <c r="J290"/>
  <c r="J289"/>
  <c r="J288"/>
  <c r="J285"/>
  <c r="J284"/>
  <c r="J283"/>
  <c r="J281"/>
  <c r="J280"/>
  <c r="J278"/>
  <c r="BK277"/>
  <c r="J274"/>
  <c r="J272"/>
  <c r="BK271"/>
  <c r="J270"/>
  <c r="BK269"/>
  <c r="BK263"/>
  <c r="BK262"/>
  <c r="BK260"/>
  <c r="J259"/>
  <c r="BK258"/>
  <c r="J257"/>
  <c r="BK256"/>
  <c r="BK255"/>
  <c r="J254"/>
  <c r="BK253"/>
  <c r="J252"/>
  <c r="BK251"/>
  <c r="BK250"/>
  <c r="J242"/>
  <c r="BK241"/>
  <c r="J238"/>
  <c r="BK237"/>
  <c r="BK233"/>
  <c r="BK230"/>
  <c r="BK228"/>
  <c r="BK227"/>
  <c r="BK226"/>
  <c r="BK225"/>
  <c r="J221"/>
  <c r="J220"/>
  <c r="J219"/>
  <c r="J218"/>
  <c r="J217"/>
  <c r="BK216"/>
  <c r="BK214"/>
  <c r="J213"/>
  <c r="J210"/>
  <c r="J208"/>
  <c r="J207"/>
  <c r="BK203"/>
  <c r="BK202"/>
  <c r="BK199"/>
  <c r="J198"/>
  <c r="J194"/>
  <c r="J192"/>
  <c r="BK191"/>
  <c r="J190"/>
  <c r="J187"/>
  <c r="BK185"/>
  <c r="BK181"/>
  <c r="BK180"/>
  <c r="BK176"/>
  <c r="J173"/>
  <c r="J170"/>
  <c r="J169"/>
  <c r="J168"/>
  <c r="J165"/>
  <c r="J162"/>
  <c r="BK161"/>
  <c r="BK160"/>
  <c r="J158"/>
  <c r="J155"/>
  <c r="J153"/>
  <c r="J150"/>
  <c r="BK147"/>
  <c i="1" r="AS94"/>
  <c i="5" r="J173"/>
  <c r="BK170"/>
  <c r="J168"/>
  <c r="BK167"/>
  <c r="BK164"/>
  <c r="BK163"/>
  <c r="BK152"/>
  <c r="J144"/>
  <c r="J142"/>
  <c r="BK141"/>
  <c r="J137"/>
  <c r="J135"/>
  <c r="J134"/>
  <c i="4" r="BK198"/>
  <c r="BK197"/>
  <c r="J195"/>
  <c r="J193"/>
  <c r="BK192"/>
  <c r="BK190"/>
  <c r="BK189"/>
  <c r="BK187"/>
  <c r="J186"/>
  <c r="J184"/>
  <c r="J181"/>
  <c r="J179"/>
  <c r="BK177"/>
  <c r="BK176"/>
  <c r="J175"/>
  <c r="J171"/>
  <c r="J170"/>
  <c r="J169"/>
  <c r="BK166"/>
  <c r="J164"/>
  <c r="J163"/>
  <c r="BK162"/>
  <c r="BK161"/>
  <c r="BK160"/>
  <c r="BK159"/>
  <c r="J158"/>
  <c r="BK156"/>
  <c r="J155"/>
  <c r="BK154"/>
  <c r="J154"/>
  <c r="BK151"/>
  <c r="BK150"/>
  <c r="BK149"/>
  <c r="BK147"/>
  <c r="J146"/>
  <c r="BK145"/>
  <c r="J144"/>
  <c r="J142"/>
  <c r="BK136"/>
  <c r="BK134"/>
  <c r="J132"/>
  <c r="J131"/>
  <c r="J130"/>
  <c r="J127"/>
  <c i="3" r="BK216"/>
  <c r="J216"/>
  <c r="J214"/>
  <c r="BK208"/>
  <c r="BK207"/>
  <c r="J206"/>
  <c r="J203"/>
  <c r="BK195"/>
  <c r="BK190"/>
  <c r="J189"/>
  <c r="J188"/>
  <c r="BK186"/>
  <c r="J185"/>
  <c r="BK184"/>
  <c r="J183"/>
  <c r="BK182"/>
  <c r="BK180"/>
  <c r="J178"/>
  <c r="BK176"/>
  <c r="J174"/>
  <c r="J172"/>
  <c r="BK171"/>
  <c r="J170"/>
  <c r="BK165"/>
  <c r="BK164"/>
  <c r="J162"/>
  <c r="BK161"/>
  <c r="BK160"/>
  <c r="J159"/>
  <c r="BK158"/>
  <c r="BK156"/>
  <c r="BK154"/>
  <c r="J153"/>
  <c r="J152"/>
  <c r="J151"/>
  <c r="J148"/>
  <c r="BK137"/>
  <c r="J136"/>
  <c r="BK135"/>
  <c r="BK134"/>
  <c i="2" r="J385"/>
  <c r="BK380"/>
  <c r="BK379"/>
  <c r="J377"/>
  <c r="BK376"/>
  <c r="BK375"/>
  <c r="J374"/>
  <c r="BK370"/>
  <c r="BK369"/>
  <c r="BK362"/>
  <c r="J361"/>
  <c r="BK360"/>
  <c r="BK358"/>
  <c r="BK356"/>
  <c r="BK352"/>
  <c r="BK351"/>
  <c r="BK348"/>
  <c r="J346"/>
  <c r="BK345"/>
  <c r="J340"/>
  <c r="J339"/>
  <c r="BK337"/>
  <c r="J335"/>
  <c r="BK332"/>
  <c r="J331"/>
  <c r="BK329"/>
  <c r="BK323"/>
  <c r="J319"/>
  <c r="J318"/>
  <c r="BK315"/>
  <c r="J314"/>
  <c r="J313"/>
  <c r="BK308"/>
  <c r="BK305"/>
  <c r="BK304"/>
  <c r="J301"/>
  <c r="J300"/>
  <c r="J299"/>
  <c r="J293"/>
  <c r="BK288"/>
  <c r="BK287"/>
  <c r="J286"/>
  <c r="BK283"/>
  <c r="J282"/>
  <c r="BK281"/>
  <c r="J277"/>
  <c r="J276"/>
  <c r="BK272"/>
  <c r="J269"/>
  <c r="J266"/>
  <c r="J265"/>
  <c r="BK264"/>
  <c r="J263"/>
  <c r="J261"/>
  <c r="J255"/>
  <c r="J250"/>
  <c r="BK249"/>
  <c r="J246"/>
  <c r="J244"/>
  <c r="BK243"/>
  <c r="J236"/>
  <c r="BK235"/>
  <c r="J234"/>
  <c r="J233"/>
  <c r="J231"/>
  <c r="J226"/>
  <c r="J225"/>
  <c r="BK217"/>
  <c r="BK212"/>
  <c r="BK211"/>
  <c r="BK210"/>
  <c r="BK207"/>
  <c r="J206"/>
  <c r="J205"/>
  <c r="J203"/>
  <c r="BK198"/>
  <c r="J197"/>
  <c r="J196"/>
  <c r="BK194"/>
  <c r="BK190"/>
  <c r="BK189"/>
  <c r="J184"/>
  <c r="J181"/>
  <c r="J178"/>
  <c r="J177"/>
  <c r="BK175"/>
  <c r="J174"/>
  <c r="BK173"/>
  <c r="BK171"/>
  <c r="BK167"/>
  <c r="J166"/>
  <c r="BK165"/>
  <c r="J164"/>
  <c r="J163"/>
  <c r="J161"/>
  <c r="J160"/>
  <c r="J157"/>
  <c r="BK155"/>
  <c r="J154"/>
  <c r="BK152"/>
  <c r="J151"/>
  <c r="J149"/>
  <c r="BK148"/>
  <c r="BK145"/>
  <c l="1" r="BK144"/>
  <c r="BK159"/>
  <c r="J159"/>
  <c r="J99"/>
  <c r="BK186"/>
  <c r="J186"/>
  <c r="J100"/>
  <c r="R186"/>
  <c r="R201"/>
  <c r="T215"/>
  <c r="R223"/>
  <c r="R232"/>
  <c r="R239"/>
  <c r="P248"/>
  <c r="R268"/>
  <c r="P279"/>
  <c r="T296"/>
  <c r="T310"/>
  <c r="T328"/>
  <c r="R342"/>
  <c r="P373"/>
  <c r="BK383"/>
  <c r="J383"/>
  <c r="J118"/>
  <c r="R388"/>
  <c i="3" r="BK133"/>
  <c r="BK143"/>
  <c r="J143"/>
  <c r="J99"/>
  <c r="BK157"/>
  <c r="J157"/>
  <c r="J101"/>
  <c r="BK173"/>
  <c r="J173"/>
  <c r="J102"/>
  <c r="R179"/>
  <c r="P193"/>
  <c r="T199"/>
  <c r="T205"/>
  <c r="R212"/>
  <c r="R211"/>
  <c i="4" r="R125"/>
  <c r="P157"/>
  <c r="T174"/>
  <c r="R183"/>
  <c r="P188"/>
  <c i="5" r="BK140"/>
  <c r="J140"/>
  <c r="J99"/>
  <c i="2" r="T144"/>
  <c r="R159"/>
  <c r="P186"/>
  <c r="P201"/>
  <c r="R215"/>
  <c r="BK232"/>
  <c r="J232"/>
  <c r="J104"/>
  <c r="T232"/>
  <c r="T239"/>
  <c r="T248"/>
  <c r="T268"/>
  <c r="R279"/>
  <c r="R296"/>
  <c r="R310"/>
  <c r="R328"/>
  <c r="P342"/>
  <c r="R373"/>
  <c r="R383"/>
  <c r="BK388"/>
  <c r="J388"/>
  <c r="J120"/>
  <c i="3" r="T133"/>
  <c r="T143"/>
  <c r="P157"/>
  <c r="P173"/>
  <c r="T179"/>
  <c r="T193"/>
  <c r="BK199"/>
  <c r="BK205"/>
  <c r="J205"/>
  <c r="J109"/>
  <c r="BK212"/>
  <c r="J212"/>
  <c r="J111"/>
  <c i="4" r="P125"/>
  <c r="P124"/>
  <c i="1" r="AU97"/>
  <c i="4" r="T157"/>
  <c r="P174"/>
  <c r="P183"/>
  <c r="P182"/>
  <c r="BK188"/>
  <c r="J188"/>
  <c r="J104"/>
  <c i="5" r="BK131"/>
  <c r="J131"/>
  <c r="J98"/>
  <c r="R131"/>
  <c r="T140"/>
  <c r="P149"/>
  <c r="BK155"/>
  <c r="J155"/>
  <c r="J102"/>
  <c r="P155"/>
  <c r="BK162"/>
  <c r="J162"/>
  <c r="J104"/>
  <c r="T165"/>
  <c i="2" r="R144"/>
  <c r="R143"/>
  <c r="T159"/>
  <c r="T186"/>
  <c r="T201"/>
  <c r="P215"/>
  <c r="P223"/>
  <c r="P232"/>
  <c r="P239"/>
  <c r="BK248"/>
  <c r="BK268"/>
  <c r="J268"/>
  <c r="J109"/>
  <c r="BK279"/>
  <c r="J279"/>
  <c r="J110"/>
  <c r="BK296"/>
  <c r="J296"/>
  <c r="J112"/>
  <c r="BK310"/>
  <c r="J310"/>
  <c r="J113"/>
  <c r="BK328"/>
  <c r="J328"/>
  <c r="J114"/>
  <c r="BK342"/>
  <c r="J342"/>
  <c r="J115"/>
  <c r="BK373"/>
  <c r="J373"/>
  <c r="J116"/>
  <c r="P383"/>
  <c r="T388"/>
  <c i="3" r="R133"/>
  <c r="P143"/>
  <c r="T157"/>
  <c r="T173"/>
  <c r="P179"/>
  <c r="R193"/>
  <c r="R199"/>
  <c r="R205"/>
  <c r="P212"/>
  <c r="P211"/>
  <c i="4" r="T125"/>
  <c r="R157"/>
  <c r="R174"/>
  <c r="T183"/>
  <c r="R188"/>
  <c i="5" r="T131"/>
  <c r="R140"/>
  <c r="T149"/>
  <c r="T155"/>
  <c r="P162"/>
  <c r="T162"/>
  <c r="R165"/>
  <c r="P172"/>
  <c r="P171"/>
  <c r="T172"/>
  <c r="T171"/>
  <c i="2" r="P144"/>
  <c r="P159"/>
  <c r="BK201"/>
  <c r="J201"/>
  <c r="J101"/>
  <c r="BK215"/>
  <c r="J215"/>
  <c r="J102"/>
  <c r="BK223"/>
  <c r="J223"/>
  <c r="J103"/>
  <c r="T223"/>
  <c r="BK239"/>
  <c r="J239"/>
  <c r="J105"/>
  <c r="R248"/>
  <c r="R247"/>
  <c r="P268"/>
  <c r="T279"/>
  <c r="P296"/>
  <c r="P310"/>
  <c r="P328"/>
  <c r="T342"/>
  <c r="T373"/>
  <c r="T383"/>
  <c r="P388"/>
  <c i="3" r="P133"/>
  <c r="P132"/>
  <c r="R143"/>
  <c r="R157"/>
  <c r="R173"/>
  <c r="BK179"/>
  <c r="J179"/>
  <c r="J104"/>
  <c r="BK193"/>
  <c r="J193"/>
  <c r="J105"/>
  <c r="P199"/>
  <c r="P205"/>
  <c r="T212"/>
  <c r="T211"/>
  <c i="4" r="BK125"/>
  <c r="J125"/>
  <c r="J97"/>
  <c r="BK157"/>
  <c r="J157"/>
  <c r="J98"/>
  <c r="BK174"/>
  <c r="J174"/>
  <c r="J99"/>
  <c r="BK183"/>
  <c r="J183"/>
  <c r="J103"/>
  <c r="T188"/>
  <c i="5" r="P131"/>
  <c r="P140"/>
  <c r="BK149"/>
  <c r="J149"/>
  <c r="J100"/>
  <c r="R149"/>
  <c r="R155"/>
  <c r="R162"/>
  <c r="BK165"/>
  <c r="J165"/>
  <c r="J105"/>
  <c r="P165"/>
  <c r="BK172"/>
  <c r="J172"/>
  <c r="J108"/>
  <c r="R172"/>
  <c r="R171"/>
  <c i="6" r="BK124"/>
  <c r="J124"/>
  <c r="J98"/>
  <c r="P124"/>
  <c r="R124"/>
  <c r="T124"/>
  <c r="BK130"/>
  <c r="J130"/>
  <c r="J100"/>
  <c r="P130"/>
  <c r="R130"/>
  <c r="T130"/>
  <c i="2" r="F92"/>
  <c r="J136"/>
  <c r="J139"/>
  <c r="BE146"/>
  <c r="BE149"/>
  <c r="BE150"/>
  <c r="BE161"/>
  <c r="BE168"/>
  <c r="BE169"/>
  <c r="BE175"/>
  <c r="BE179"/>
  <c r="BE185"/>
  <c r="BE187"/>
  <c r="BE190"/>
  <c r="BE192"/>
  <c r="BE208"/>
  <c r="BE213"/>
  <c r="BE218"/>
  <c r="BE219"/>
  <c r="BE220"/>
  <c r="BE221"/>
  <c r="BE222"/>
  <c r="BE227"/>
  <c r="BE228"/>
  <c r="BE229"/>
  <c r="BE236"/>
  <c r="BE238"/>
  <c r="BE240"/>
  <c r="BE241"/>
  <c r="BE252"/>
  <c r="BE253"/>
  <c r="BE259"/>
  <c r="BE266"/>
  <c r="BE270"/>
  <c r="BE273"/>
  <c r="BE274"/>
  <c r="BE278"/>
  <c r="BE284"/>
  <c r="BE292"/>
  <c r="BE295"/>
  <c r="BE297"/>
  <c r="BE306"/>
  <c r="BE316"/>
  <c r="BE320"/>
  <c r="BE324"/>
  <c r="BE325"/>
  <c r="BE326"/>
  <c r="BE333"/>
  <c r="BE344"/>
  <c r="BE346"/>
  <c r="BE350"/>
  <c r="BE359"/>
  <c r="BE363"/>
  <c r="BE365"/>
  <c r="BE366"/>
  <c r="BE367"/>
  <c r="BE370"/>
  <c r="BE378"/>
  <c r="BE382"/>
  <c r="BK381"/>
  <c r="J381"/>
  <c r="J117"/>
  <c r="BK386"/>
  <c r="J386"/>
  <c r="J119"/>
  <c r="BK392"/>
  <c r="BK391"/>
  <c r="J391"/>
  <c r="J121"/>
  <c i="3" r="F127"/>
  <c r="BE140"/>
  <c r="BE141"/>
  <c r="BE144"/>
  <c r="BE145"/>
  <c r="BE149"/>
  <c r="BE162"/>
  <c r="BE166"/>
  <c r="BE167"/>
  <c r="BE191"/>
  <c r="BE192"/>
  <c r="BE203"/>
  <c r="BE208"/>
  <c r="BE209"/>
  <c r="BE213"/>
  <c r="BE216"/>
  <c r="BK177"/>
  <c r="J177"/>
  <c r="J103"/>
  <c i="4" r="F92"/>
  <c r="BE128"/>
  <c r="BE131"/>
  <c r="BE133"/>
  <c r="BE135"/>
  <c r="BE137"/>
  <c r="BE138"/>
  <c r="BE139"/>
  <c r="BE140"/>
  <c r="BE164"/>
  <c r="BE167"/>
  <c r="BE184"/>
  <c r="BE191"/>
  <c r="BE193"/>
  <c r="BE195"/>
  <c i="5" r="E85"/>
  <c r="J91"/>
  <c r="F125"/>
  <c r="BE132"/>
  <c r="BE138"/>
  <c r="BE142"/>
  <c r="BE145"/>
  <c r="BE146"/>
  <c r="BE150"/>
  <c r="BE157"/>
  <c r="BE158"/>
  <c r="BE159"/>
  <c r="BE161"/>
  <c r="BE166"/>
  <c r="BE167"/>
  <c r="BE174"/>
  <c i="2" r="E85"/>
  <c r="J91"/>
  <c r="BE145"/>
  <c r="BE148"/>
  <c r="BE151"/>
  <c r="BE152"/>
  <c r="BE153"/>
  <c r="BE155"/>
  <c r="BE166"/>
  <c r="BE172"/>
  <c r="BE178"/>
  <c r="BE182"/>
  <c r="BE183"/>
  <c r="BE184"/>
  <c r="BE188"/>
  <c r="BE193"/>
  <c r="BE195"/>
  <c r="BE196"/>
  <c r="BE200"/>
  <c r="BE204"/>
  <c r="BE205"/>
  <c r="BE211"/>
  <c r="BE224"/>
  <c r="BE234"/>
  <c r="BE244"/>
  <c r="BE246"/>
  <c r="BE264"/>
  <c r="BE267"/>
  <c r="BE275"/>
  <c r="BE282"/>
  <c r="BE286"/>
  <c r="BE299"/>
  <c r="BE300"/>
  <c r="BE302"/>
  <c r="BE303"/>
  <c r="BE308"/>
  <c r="BE315"/>
  <c r="BE318"/>
  <c r="BE323"/>
  <c r="BE334"/>
  <c r="BE345"/>
  <c r="BE347"/>
  <c r="BE351"/>
  <c r="BE357"/>
  <c r="BE368"/>
  <c r="BE371"/>
  <c r="BE374"/>
  <c r="BE379"/>
  <c r="BE385"/>
  <c r="BK294"/>
  <c r="J294"/>
  <c r="J111"/>
  <c i="3" r="J127"/>
  <c r="BE150"/>
  <c r="BE152"/>
  <c r="BE154"/>
  <c r="BE159"/>
  <c r="BE161"/>
  <c r="BE163"/>
  <c r="BE168"/>
  <c r="BE178"/>
  <c r="BE181"/>
  <c r="BE182"/>
  <c r="BE184"/>
  <c r="BE189"/>
  <c r="BE190"/>
  <c r="BE194"/>
  <c r="BE202"/>
  <c r="BE204"/>
  <c r="BE207"/>
  <c i="4" r="E85"/>
  <c r="F91"/>
  <c r="J92"/>
  <c r="J118"/>
  <c r="BE126"/>
  <c r="BE136"/>
  <c r="BE145"/>
  <c r="BE146"/>
  <c r="BE148"/>
  <c r="BE153"/>
  <c r="BE155"/>
  <c r="BE159"/>
  <c r="BE161"/>
  <c r="BE165"/>
  <c r="BE166"/>
  <c r="BE172"/>
  <c r="BE176"/>
  <c r="BE185"/>
  <c r="BE186"/>
  <c r="BE189"/>
  <c r="BE192"/>
  <c r="BE194"/>
  <c r="BE197"/>
  <c r="BE199"/>
  <c r="BK180"/>
  <c r="J180"/>
  <c r="J101"/>
  <c i="5" r="F92"/>
  <c r="BE134"/>
  <c r="BE135"/>
  <c r="BE141"/>
  <c r="BE143"/>
  <c r="BE148"/>
  <c r="BE151"/>
  <c r="BE152"/>
  <c i="2" r="BE154"/>
  <c r="BE163"/>
  <c r="BE164"/>
  <c r="BE167"/>
  <c r="BE170"/>
  <c r="BE171"/>
  <c r="BE180"/>
  <c r="BE189"/>
  <c r="BE197"/>
  <c r="BE199"/>
  <c r="BE203"/>
  <c r="BE206"/>
  <c r="BE209"/>
  <c r="BE216"/>
  <c r="BE217"/>
  <c r="BE225"/>
  <c r="BE230"/>
  <c r="BE231"/>
  <c r="BE233"/>
  <c r="BE237"/>
  <c r="BE242"/>
  <c r="BE249"/>
  <c r="BE254"/>
  <c r="BE257"/>
  <c r="BE258"/>
  <c r="BE262"/>
  <c r="BE269"/>
  <c r="BE272"/>
  <c r="BE276"/>
  <c r="BE277"/>
  <c r="BE280"/>
  <c r="BE283"/>
  <c r="BE288"/>
  <c r="BE289"/>
  <c r="BE290"/>
  <c r="BE291"/>
  <c r="BE293"/>
  <c r="BE298"/>
  <c r="BE304"/>
  <c r="BE309"/>
  <c r="BE311"/>
  <c r="BE314"/>
  <c r="BE317"/>
  <c r="BE319"/>
  <c r="BE321"/>
  <c r="BE322"/>
  <c r="BE327"/>
  <c r="BE329"/>
  <c r="BE330"/>
  <c r="BE331"/>
  <c r="BE332"/>
  <c r="BE335"/>
  <c r="BE337"/>
  <c r="BE338"/>
  <c r="BE348"/>
  <c r="BE349"/>
  <c r="BE352"/>
  <c r="BE353"/>
  <c r="BE354"/>
  <c r="BE355"/>
  <c r="BE356"/>
  <c r="BE358"/>
  <c r="BE360"/>
  <c r="BE361"/>
  <c r="BE369"/>
  <c r="BE380"/>
  <c r="BE387"/>
  <c r="BE389"/>
  <c r="BE390"/>
  <c r="BE393"/>
  <c i="3" r="F128"/>
  <c r="J128"/>
  <c r="BE134"/>
  <c r="BE135"/>
  <c r="BE136"/>
  <c r="BE138"/>
  <c r="BE139"/>
  <c r="BE146"/>
  <c r="BE147"/>
  <c r="BE169"/>
  <c r="BE170"/>
  <c r="BE172"/>
  <c r="BE174"/>
  <c r="BE175"/>
  <c r="BE186"/>
  <c r="BE187"/>
  <c r="BE188"/>
  <c r="BE195"/>
  <c r="BE210"/>
  <c r="BE214"/>
  <c r="BK155"/>
  <c r="J155"/>
  <c r="J100"/>
  <c i="4" r="J91"/>
  <c r="BE127"/>
  <c r="BE129"/>
  <c r="BE130"/>
  <c r="BE132"/>
  <c r="BE134"/>
  <c r="BE141"/>
  <c r="BE142"/>
  <c r="BE143"/>
  <c r="BE147"/>
  <c r="BE152"/>
  <c r="BE156"/>
  <c r="BE158"/>
  <c r="BE162"/>
  <c r="BE163"/>
  <c r="BE169"/>
  <c r="BE177"/>
  <c r="BE179"/>
  <c r="BE187"/>
  <c r="BE190"/>
  <c i="5" r="J123"/>
  <c r="J126"/>
  <c r="BE133"/>
  <c r="BE136"/>
  <c r="BE139"/>
  <c r="BE144"/>
  <c r="BE147"/>
  <c r="BE154"/>
  <c r="BE156"/>
  <c r="BE164"/>
  <c r="BE168"/>
  <c r="BE173"/>
  <c r="BE175"/>
  <c r="BK160"/>
  <c r="J160"/>
  <c r="J103"/>
  <c r="BK169"/>
  <c r="J169"/>
  <c r="J106"/>
  <c r="BK176"/>
  <c r="J176"/>
  <c r="J109"/>
  <c i="6" r="J89"/>
  <c r="J91"/>
  <c r="J92"/>
  <c r="F118"/>
  <c i="2" r="F91"/>
  <c r="BE147"/>
  <c r="BE156"/>
  <c r="BE157"/>
  <c r="BE158"/>
  <c r="BE160"/>
  <c r="BE162"/>
  <c r="BE165"/>
  <c r="BE173"/>
  <c r="BE174"/>
  <c r="BE176"/>
  <c r="BE177"/>
  <c r="BE181"/>
  <c r="BE191"/>
  <c r="BE194"/>
  <c r="BE198"/>
  <c r="BE202"/>
  <c r="BE207"/>
  <c r="BE210"/>
  <c r="BE212"/>
  <c r="BE214"/>
  <c r="BE226"/>
  <c r="BE235"/>
  <c r="BE243"/>
  <c r="BE250"/>
  <c r="BE251"/>
  <c r="BE255"/>
  <c r="BE256"/>
  <c r="BE260"/>
  <c r="BE261"/>
  <c r="BE263"/>
  <c r="BE265"/>
  <c r="BE271"/>
  <c r="BE281"/>
  <c r="BE285"/>
  <c r="BE287"/>
  <c r="BE301"/>
  <c r="BE305"/>
  <c r="BE307"/>
  <c r="BE312"/>
  <c r="BE313"/>
  <c r="BE336"/>
  <c r="BE339"/>
  <c r="BE340"/>
  <c r="BE341"/>
  <c r="BE343"/>
  <c r="BE362"/>
  <c r="BE364"/>
  <c r="BE372"/>
  <c r="BE375"/>
  <c r="BE376"/>
  <c r="BE377"/>
  <c r="BE384"/>
  <c r="BK245"/>
  <c r="J245"/>
  <c r="J106"/>
  <c i="3" r="E85"/>
  <c r="J89"/>
  <c r="BE137"/>
  <c r="BE142"/>
  <c r="BE148"/>
  <c r="BE151"/>
  <c r="BE153"/>
  <c r="BE156"/>
  <c r="BE158"/>
  <c r="BE160"/>
  <c r="BE164"/>
  <c r="BE165"/>
  <c r="BE171"/>
  <c r="BE176"/>
  <c r="BE180"/>
  <c r="BE183"/>
  <c r="BE185"/>
  <c r="BE197"/>
  <c r="BE200"/>
  <c r="BE201"/>
  <c r="BE206"/>
  <c r="BE215"/>
  <c r="BK196"/>
  <c r="J196"/>
  <c r="J106"/>
  <c i="4" r="BE144"/>
  <c r="BE149"/>
  <c r="BE150"/>
  <c r="BE151"/>
  <c r="BE154"/>
  <c r="BE160"/>
  <c r="BE168"/>
  <c r="BE170"/>
  <c r="BE171"/>
  <c r="BE173"/>
  <c r="BE175"/>
  <c r="BE181"/>
  <c r="BE196"/>
  <c r="BE198"/>
  <c r="BK178"/>
  <c r="J178"/>
  <c r="J100"/>
  <c i="5" r="BE137"/>
  <c r="BE163"/>
  <c r="BE170"/>
  <c r="BE177"/>
  <c r="BK153"/>
  <c r="J153"/>
  <c r="J101"/>
  <c i="6" r="E85"/>
  <c r="F92"/>
  <c r="BE125"/>
  <c r="BE126"/>
  <c r="BE127"/>
  <c r="BE129"/>
  <c r="BE131"/>
  <c r="BE132"/>
  <c r="BE133"/>
  <c r="BE134"/>
  <c r="BE136"/>
  <c r="BE138"/>
  <c r="BK128"/>
  <c r="J128"/>
  <c r="J99"/>
  <c r="BK135"/>
  <c r="J135"/>
  <c r="J101"/>
  <c r="BK137"/>
  <c r="J137"/>
  <c r="J102"/>
  <c i="2" r="F37"/>
  <c i="1" r="BD95"/>
  <c i="5" r="J34"/>
  <c i="1" r="AW98"/>
  <c i="5" r="F35"/>
  <c i="1" r="BB98"/>
  <c i="3" r="J34"/>
  <c i="1" r="AW96"/>
  <c i="6" r="F34"/>
  <c i="1" r="BA99"/>
  <c i="6" r="F37"/>
  <c i="1" r="BD99"/>
  <c i="3" r="F37"/>
  <c i="1" r="BD96"/>
  <c i="2" r="F34"/>
  <c i="1" r="BA95"/>
  <c i="4" r="F36"/>
  <c i="1" r="BC97"/>
  <c i="3" r="F34"/>
  <c i="1" r="BA96"/>
  <c i="4" r="F34"/>
  <c i="1" r="BA97"/>
  <c i="2" r="J34"/>
  <c i="1" r="AW95"/>
  <c i="6" r="J34"/>
  <c i="1" r="AW99"/>
  <c i="2" r="F35"/>
  <c i="1" r="BB95"/>
  <c i="5" r="F37"/>
  <c i="1" r="BD98"/>
  <c i="3" r="F36"/>
  <c i="1" r="BC96"/>
  <c i="4" r="F37"/>
  <c i="1" r="BD97"/>
  <c i="6" r="F36"/>
  <c i="1" r="BC99"/>
  <c i="4" r="F35"/>
  <c i="1" r="BB97"/>
  <c i="3" r="F35"/>
  <c i="1" r="BB96"/>
  <c i="2" r="F36"/>
  <c i="1" r="BC95"/>
  <c i="5" r="F34"/>
  <c i="1" r="BA98"/>
  <c i="4" r="J34"/>
  <c i="1" r="AW97"/>
  <c i="5" r="F36"/>
  <c i="1" r="BC98"/>
  <c i="6" r="F35"/>
  <c i="1" r="BB99"/>
  <c i="6" l="1" r="T123"/>
  <c r="T122"/>
  <c i="3" r="P198"/>
  <c i="5" r="T130"/>
  <c r="T129"/>
  <c r="R130"/>
  <c r="R129"/>
  <c i="2" r="T247"/>
  <c r="T143"/>
  <c r="T142"/>
  <c r="P247"/>
  <c i="6" r="P123"/>
  <c r="P122"/>
  <c i="1" r="AU99"/>
  <c i="2" r="P143"/>
  <c r="P142"/>
  <c i="1" r="AU95"/>
  <c i="2" r="BK247"/>
  <c r="J247"/>
  <c r="J107"/>
  <c r="R142"/>
  <c i="3" r="BK198"/>
  <c r="J198"/>
  <c r="J107"/>
  <c r="T198"/>
  <c r="BK132"/>
  <c r="J132"/>
  <c r="J97"/>
  <c i="6" r="R123"/>
  <c r="R122"/>
  <c i="5" r="P130"/>
  <c r="P129"/>
  <c i="1" r="AU98"/>
  <c i="3" r="P131"/>
  <c i="1" r="AU96"/>
  <c i="3" r="R198"/>
  <c i="2" r="BK143"/>
  <c r="J143"/>
  <c r="J97"/>
  <c i="4" r="T182"/>
  <c r="T124"/>
  <c i="3" r="R132"/>
  <c r="R131"/>
  <c r="T132"/>
  <c r="T131"/>
  <c i="4" r="R182"/>
  <c r="R124"/>
  <c i="2" r="J144"/>
  <c r="J98"/>
  <c i="3" r="J133"/>
  <c r="J98"/>
  <c i="4" r="BK182"/>
  <c r="J182"/>
  <c r="J102"/>
  <c i="3" r="J199"/>
  <c r="J108"/>
  <c r="BK211"/>
  <c r="J211"/>
  <c r="J110"/>
  <c i="2" r="J248"/>
  <c r="J108"/>
  <c r="J392"/>
  <c r="J122"/>
  <c i="5" r="BK130"/>
  <c r="J130"/>
  <c r="J97"/>
  <c i="4" r="BK124"/>
  <c r="J124"/>
  <c r="J96"/>
  <c i="5" r="BK171"/>
  <c r="J171"/>
  <c r="J107"/>
  <c i="6" r="BK123"/>
  <c r="J123"/>
  <c r="J97"/>
  <c i="5" r="J33"/>
  <c i="1" r="AV98"/>
  <c r="AT98"/>
  <c i="5" r="F33"/>
  <c i="1" r="AZ98"/>
  <c r="BB94"/>
  <c r="AX94"/>
  <c i="2" r="F33"/>
  <c i="1" r="AZ95"/>
  <c i="2" r="J33"/>
  <c i="1" r="AV95"/>
  <c r="AT95"/>
  <c r="BA94"/>
  <c r="W30"/>
  <c r="BC94"/>
  <c r="W32"/>
  <c i="3" r="F33"/>
  <c i="1" r="AZ96"/>
  <c i="6" r="F33"/>
  <c i="1" r="AZ99"/>
  <c i="4" r="F33"/>
  <c i="1" r="AZ97"/>
  <c r="BD94"/>
  <c r="W33"/>
  <c i="3" r="J33"/>
  <c i="1" r="AV96"/>
  <c r="AT96"/>
  <c i="4" r="J33"/>
  <c i="1" r="AV97"/>
  <c r="AT97"/>
  <c i="6" r="J33"/>
  <c i="1" r="AV99"/>
  <c r="AT99"/>
  <c i="5" l="1" r="BK129"/>
  <c r="J129"/>
  <c i="3" r="BK131"/>
  <c r="J131"/>
  <c r="J96"/>
  <c i="2" r="BK142"/>
  <c r="J142"/>
  <c r="J96"/>
  <c i="6" r="BK122"/>
  <c r="J122"/>
  <c r="J96"/>
  <c i="1" r="AU94"/>
  <c r="AW94"/>
  <c r="AK30"/>
  <c i="5" r="J30"/>
  <c i="1" r="AG98"/>
  <c r="AN98"/>
  <c r="AZ94"/>
  <c r="W29"/>
  <c r="AY94"/>
  <c r="W31"/>
  <c i="4" r="J30"/>
  <c i="1" r="AG97"/>
  <c r="AN97"/>
  <c i="5" l="1" r="J96"/>
  <c r="J39"/>
  <c i="4" r="J39"/>
  <c i="1" r="AV94"/>
  <c r="AK29"/>
  <c i="2" r="J30"/>
  <c i="1" r="AG95"/>
  <c r="AN95"/>
  <c i="3" r="J30"/>
  <c i="1" r="AG96"/>
  <c r="AN96"/>
  <c i="6" r="J30"/>
  <c i="1" r="AG99"/>
  <c r="AN99"/>
  <c i="2" l="1" r="J39"/>
  <c i="6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<sst xmlns="http://schemas.openxmlformats.org/spreadsheetml/2006/main">
  <si>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</si>
  <si>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</si>
  <si>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</si>
  <si>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</si>
  <si>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</si>
  <si>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{72c3431f-fbd4-4979-879b-5ce07783177c}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</si>
  <si>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</si>
  <si>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</si>
  <si>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</si>
  <si>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</si>
  <si>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</si>
  <si>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</si>
  <si>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</si>
  <si>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</si>
  <si>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007E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</si>
  <si>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</si>
  <si>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</si>
  <si>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Skladová a instruktážní hala v areálu SOS a SOU Vlašim v Tehově</t>
  </si>
  <si>
    <t>KSO:</t>
  </si>
  <si>
    <t>CC-CZ:</t>
  </si>
  <si>
    <t>Místo:</t>
  </si>
  <si>
    <t xml:space="preserve"> </t>
  </si>
  <si>
    <t>Datum:</t>
  </si>
  <si>
    <t>12. 5. 2020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</si>
  <si>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</si>
  <si>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</si>
  <si>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</si>
  <si>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</si>
  <si>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</si>
  <si>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</si>
  <si>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</si>
  <si>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</si>
  <si>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</si>
  <si>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</si>
  <si>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</si>
  <si>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</si>
  <si>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</si>
  <si>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</si>
  <si>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</si>
  <si>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</si>
  <si>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</si>
  <si>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</si>
  <si>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</si>
  <si>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</si>
  <si>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</si>
  <si>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</si>
  <si>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</si>
  <si>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</si>
  <si>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</si>
  <si>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</si>
  <si>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</si>
  <si>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</si>
  <si>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</si>
  <si>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</si>
  <si>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</si>
  <si>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</si>
  <si>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</si>
  <si>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</si>
  <si>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</si>
  <si>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</si>
  <si>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</si>
  <si>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</si>
  <si>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</si>
  <si>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</si>
  <si>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</si>
  <si>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</si>
  <si>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</si>
  <si>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</si>
  <si>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</si>
  <si>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</si>
  <si>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</si>
  <si>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</si>
  <si>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</si>
  <si>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</si>
  <si>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</si>
  <si>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</si>
  <si>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</si>
  <si>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</si>
  <si>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</si>
  <si>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Skladová a instruktážní hala</t>
  </si>
  <si>
    <t>STA</t>
  </si>
  <si>
    <t>1</t>
  </si>
  <si>
    <t>{a6ffb29c-1f8e-475a-af5c-3a2a4aac9bbd}</t>
  </si>
  <si>
    <t>2</t>
  </si>
  <si>
    <t>SO 02</t>
  </si>
  <si>
    <t>Zpevněné plochy</t>
  </si>
  <si>
    <t>{fe023839-860f-4567-882e-22bb94c9b775}</t>
  </si>
  <si>
    <t>SO 03</t>
  </si>
  <si>
    <t>Venkovní rozvody</t>
  </si>
  <si>
    <t>{e4c20eaf-a7b6-4648-8047-2053e0f15c2a}</t>
  </si>
  <si>
    <t>SO 04</t>
  </si>
  <si>
    <t xml:space="preserve"> Přemístnění mobil. objektu a oprava rampy</t>
  </si>
  <si>
    <t>{171a8b75-2b17-4376-aa59-14b46e81a6cf}</t>
  </si>
  <si>
    <t>SO 05</t>
  </si>
  <si>
    <t>Vedlejší rozpočtové náklady</t>
  </si>
  <si>
    <t>{32ed3af6-8fb6-4c17-b876-764a4da29b4b}</t>
  </si>
  <si>
    <t>KRYCÍ LIST SOUPISU PRACÍ</t>
  </si>
  <si>
    <t>Objekt:</t>
  </si>
  <si>
    <t>SO 01 - Skladová a instruktážní hala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</si>
  <si>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</si>
  <si>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</si>
  <si>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</si>
  <si>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</si>
  <si>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</si>
  <si>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</si>
  <si>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</si>
  <si>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</si>
  <si>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</si>
  <si>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</si>
  <si>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</si>
  <si>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</si>
  <si>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</si>
  <si>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</si>
  <si>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</si>
  <si>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</si>
  <si>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</si>
  <si>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</si>
  <si>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722 - Zdravotechnika - vnitřní vodovod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</si>
  <si>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</si>
  <si>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</si>
  <si>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</si>
  <si>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</si>
  <si>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</si>
  <si>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</si>
  <si>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</si>
  <si>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</si>
  <si>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</si>
  <si>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</si>
  <si>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</si>
  <si>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</si>
  <si>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</si>
  <si>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</si>
  <si>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</si>
  <si>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</si>
  <si>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</si>
  <si>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</si>
  <si>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</si>
  <si>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</si>
  <si>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</si>
  <si>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</si>
  <si>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</si>
  <si>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</si>
  <si>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</si>
  <si>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</si>
  <si>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</si>
  <si>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</si>
  <si>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</si>
  <si>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</si>
  <si>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112101121</t>
  </si>
  <si>
    <t>Odstranění stromů jehličnatých průměru kmene do 300 mm</t>
  </si>
  <si>
    <t>kus</t>
  </si>
  <si>
    <t>4</t>
  </si>
  <si>
    <t>112101123</t>
  </si>
  <si>
    <t>Odstranění stromů jehličnatých průměru kmene do 700 mm</t>
  </si>
  <si>
    <t>3</t>
  </si>
  <si>
    <t>112251103</t>
  </si>
  <si>
    <t>Odstranění pařezů D do 700 mm</t>
  </si>
  <si>
    <t>6</t>
  </si>
  <si>
    <t>113107241</t>
  </si>
  <si>
    <t>Odstranění podkladu živičného tl 50 mm strojně pl přes 200 m2</t>
  </si>
  <si>
    <t>m2</t>
  </si>
  <si>
    <t>8</t>
  </si>
  <si>
    <t>5</t>
  </si>
  <si>
    <t>113107222</t>
  </si>
  <si>
    <t>Odstranění podkladu z kameniva drceného tl 250 mm strojně pl přes 200 m2</t>
  </si>
  <si>
    <t>10</t>
  </si>
  <si>
    <t>121151123</t>
  </si>
  <si>
    <t>Sejmutí ornice plochy přes 500 m2 tl vrstvy do 200 mm strojně</t>
  </si>
  <si>
    <t>12</t>
  </si>
  <si>
    <t>7</t>
  </si>
  <si>
    <t>122351105</t>
  </si>
  <si>
    <t>Odkopávky a prokopávky nezapažené v hornině třídy těžitelnosti II, skupiny 4 objem do 1000 m3 strojně</t>
  </si>
  <si>
    <t>m3</t>
  </si>
  <si>
    <t>14</t>
  </si>
  <si>
    <t>132251252</t>
  </si>
  <si>
    <t>Hloubení rýh nezapažených š do 2000 mm v hornině třídy těžitelnosti I, skupiny 3 objem do 50 m3 strojně</t>
  </si>
  <si>
    <t>16</t>
  </si>
  <si>
    <t>9</t>
  </si>
  <si>
    <t>151101201</t>
  </si>
  <si>
    <t>Zřízení příložného pažení stěn výkopu hl do 4 m</t>
  </si>
  <si>
    <t>18</t>
  </si>
  <si>
    <t>151101211</t>
  </si>
  <si>
    <t>Odstranění příložného pažení stěn hl do 4 m</t>
  </si>
  <si>
    <t>20</t>
  </si>
  <si>
    <t>11</t>
  </si>
  <si>
    <t>162651131</t>
  </si>
  <si>
    <t>Vodorovné přemístění do 4000 m výkopku/sypaniny z horniny třídy těžitelnosti II, skupiny 4 a 5</t>
  </si>
  <si>
    <t>22</t>
  </si>
  <si>
    <t>171201221</t>
  </si>
  <si>
    <t>Poplatek za uložení na skládce (skládkovné) zeminy a kamení kód odpadu 17 05 04</t>
  </si>
  <si>
    <t>t</t>
  </si>
  <si>
    <t>24</t>
  </si>
  <si>
    <t>13</t>
  </si>
  <si>
    <t>171251201</t>
  </si>
  <si>
    <t>Uložení sypaniny na skládky nebo meziskládky</t>
  </si>
  <si>
    <t>26</t>
  </si>
  <si>
    <t>181951114</t>
  </si>
  <si>
    <t>Úprava pláně v hornině třídy těžitelnosti II, skupiny 4 a 5 se zhutněním</t>
  </si>
  <si>
    <t>28</t>
  </si>
  <si>
    <t>Zakládání</t>
  </si>
  <si>
    <t>232200000</t>
  </si>
  <si>
    <t xml:space="preserve">Ocelové kalíšky 156/156/156 do hlav pilot  - 12 kusů</t>
  </si>
  <si>
    <t>kg</t>
  </si>
  <si>
    <t>30</t>
  </si>
  <si>
    <t>232300000</t>
  </si>
  <si>
    <t xml:space="preserve">Ocelové kalíšky  206/206/156 do hlav pilot - 14 kusů</t>
  </si>
  <si>
    <t>32</t>
  </si>
  <si>
    <t>17</t>
  </si>
  <si>
    <t>291111000</t>
  </si>
  <si>
    <t>Zřízení a odstranění montážní rampy pro vjezd vrtací soupravy do stav. jámy ze štěkodrti</t>
  </si>
  <si>
    <t>34</t>
  </si>
  <si>
    <t>212750133</t>
  </si>
  <si>
    <t>Trativod z drenážních trubek PVC SN 4 perforovaná včetně lože otevřený výkop DN 100 pro budovy plocha pro vtékání vody min. 80 cm2/m - pod halou</t>
  </si>
  <si>
    <t>m</t>
  </si>
  <si>
    <t>36</t>
  </si>
  <si>
    <t>19</t>
  </si>
  <si>
    <t>226112414</t>
  </si>
  <si>
    <t xml:space="preserve">Vrty velkoprofilové svislé nezapažené D do 850 mm hl přes 5 m hor. IV -  pr.760 mm</t>
  </si>
  <si>
    <t>38</t>
  </si>
  <si>
    <t>226113314</t>
  </si>
  <si>
    <t>Vrty velkoprofilové svislé nezapažené D do 1250 mm hl do 5 m hor. IV - pr. 1220 mm</t>
  </si>
  <si>
    <t>40</t>
  </si>
  <si>
    <t>167151112</t>
  </si>
  <si>
    <t>Nakládání výkopku z hornin třídy těžitelnosti II, skupiny 4 a 5 přes 100 m3</t>
  </si>
  <si>
    <t>42</t>
  </si>
  <si>
    <t>44</t>
  </si>
  <si>
    <t>23</t>
  </si>
  <si>
    <t>46</t>
  </si>
  <si>
    <t>231112213a</t>
  </si>
  <si>
    <t xml:space="preserve">Zřízení pilot svislých D do 1250 mm hl do 20 m bez vytažení pažnic z betonu železového -  D76cm</t>
  </si>
  <si>
    <t>48</t>
  </si>
  <si>
    <t>25</t>
  </si>
  <si>
    <t>231112213b</t>
  </si>
  <si>
    <t>Zřízení pilot svislých D do 1250 mm hl do 20 m bez vytažení pažnic z betonu železového - D1220 mm</t>
  </si>
  <si>
    <t>50</t>
  </si>
  <si>
    <t>231111000</t>
  </si>
  <si>
    <t>Zřízení bednění hlav pilot svařovanou sítí s folíí v.1,0 m</t>
  </si>
  <si>
    <t>52</t>
  </si>
  <si>
    <t>27</t>
  </si>
  <si>
    <t>M</t>
  </si>
  <si>
    <t>31316006</t>
  </si>
  <si>
    <t>síť výztužná svařovaná 100x100mm drát D 6mm</t>
  </si>
  <si>
    <t>54</t>
  </si>
  <si>
    <t>69331000</t>
  </si>
  <si>
    <t>folie vyztužená tkaninou - parotěsná</t>
  </si>
  <si>
    <t>56</t>
  </si>
  <si>
    <t>29</t>
  </si>
  <si>
    <t>58933331</t>
  </si>
  <si>
    <t>beton C 30/37 XA1 XC2</t>
  </si>
  <si>
    <t>58</t>
  </si>
  <si>
    <t>231611114</t>
  </si>
  <si>
    <t>Výztuž pilot betonovaných do země ocel z betonářské oceli 10 505 110 kg/m3</t>
  </si>
  <si>
    <t>60</t>
  </si>
  <si>
    <t>31</t>
  </si>
  <si>
    <t>232000000</t>
  </si>
  <si>
    <t>Montáž ocel. bednění prohlubní do hlav pilot</t>
  </si>
  <si>
    <t>62</t>
  </si>
  <si>
    <t>274313911</t>
  </si>
  <si>
    <t>Základové pásy z betonu tř. C 30/37 CX2 AX1</t>
  </si>
  <si>
    <t>64</t>
  </si>
  <si>
    <t>33</t>
  </si>
  <si>
    <t>274361821</t>
  </si>
  <si>
    <t>Výztuž základových pásů betonářskou ocelí 10 505 (R)</t>
  </si>
  <si>
    <t>66</t>
  </si>
  <si>
    <t>274300000</t>
  </si>
  <si>
    <t>Podkladní beton C20/25 tl. 5cm pod prahy</t>
  </si>
  <si>
    <t>68</t>
  </si>
  <si>
    <t>35</t>
  </si>
  <si>
    <t>274438000</t>
  </si>
  <si>
    <t>Zřízení bednění spodní části prahů</t>
  </si>
  <si>
    <t>70</t>
  </si>
  <si>
    <t>274438100</t>
  </si>
  <si>
    <t>Odstranění bednění spodní části prahů</t>
  </si>
  <si>
    <t>72</t>
  </si>
  <si>
    <t>37</t>
  </si>
  <si>
    <t>279113154</t>
  </si>
  <si>
    <t>Základová zeď tl do 300 mm z tvárnic ztraceného bednění včetně výplně z betonu tř. C 25/30</t>
  </si>
  <si>
    <t>74</t>
  </si>
  <si>
    <t>279113156</t>
  </si>
  <si>
    <t>Základová zeď tl do 500 mm z tvárnic ztraceného bednění včetně výplně z betonu tř. C 25/30</t>
  </si>
  <si>
    <t>76</t>
  </si>
  <si>
    <t>39</t>
  </si>
  <si>
    <t>278220000</t>
  </si>
  <si>
    <t>Svary výztuže k ocel. sloupům</t>
  </si>
  <si>
    <t>78</t>
  </si>
  <si>
    <t>632451425</t>
  </si>
  <si>
    <t>Potěr pískocementový tl do 20 mm - vyrovnání zhlaví prahů</t>
  </si>
  <si>
    <t>80</t>
  </si>
  <si>
    <t>Svislé a kompletní konstrukce</t>
  </si>
  <si>
    <t>41</t>
  </si>
  <si>
    <t>138901010</t>
  </si>
  <si>
    <t>Přirážka za pozinkování venk. ocel. prvků</t>
  </si>
  <si>
    <t>82</t>
  </si>
  <si>
    <t>332318121</t>
  </si>
  <si>
    <t>Vyplnění dutin pod ocelové sloupy zálivkou</t>
  </si>
  <si>
    <t>84</t>
  </si>
  <si>
    <t>43</t>
  </si>
  <si>
    <t>585914190</t>
  </si>
  <si>
    <t>Rozpínavá zálivková malta pro upevnění kotevních prvků</t>
  </si>
  <si>
    <t>86</t>
  </si>
  <si>
    <t>337171122</t>
  </si>
  <si>
    <t>Montáž nosné ocelové kce průmyslové haly bez jeřábové dráhy v do 12 m rozpětí vazníků do 24 m</t>
  </si>
  <si>
    <t>88</t>
  </si>
  <si>
    <t>45</t>
  </si>
  <si>
    <t>42495401</t>
  </si>
  <si>
    <t>Konstrukce ocelová haly vč. povrchové úpravy, žebříku, šroubů a kotevních prvků</t>
  </si>
  <si>
    <t>90</t>
  </si>
  <si>
    <t>342150001</t>
  </si>
  <si>
    <t xml:space="preserve">Montáž opláštění stěn ocelových kcí ze sendvičových panelů  budov v do 12 m, stěna jednod., tl nad 8cm</t>
  </si>
  <si>
    <t>92</t>
  </si>
  <si>
    <t>47</t>
  </si>
  <si>
    <t>342151123</t>
  </si>
  <si>
    <t>Montáž opláštění stěn ocelových kcí ze sendvičových panelů budov v do 12 m - stěna složitá, tl. nad 8cm</t>
  </si>
  <si>
    <t>94</t>
  </si>
  <si>
    <t>55320000</t>
  </si>
  <si>
    <t>S7 - Panel stěnový s izolačním jádrem z minerální vlny , tl. jádra 150mm - EI120DP1, polyester dle PD</t>
  </si>
  <si>
    <t>96</t>
  </si>
  <si>
    <t>49</t>
  </si>
  <si>
    <t>55321000</t>
  </si>
  <si>
    <t>S8 - Panel stěnový s izolačním jádrem z minrální vlny, tl. 100 mm, EI 60DP1, polyester dle PD</t>
  </si>
  <si>
    <t>98</t>
  </si>
  <si>
    <t>55322000</t>
  </si>
  <si>
    <t>S9,S6 - Panel stěnový s izolačním jádrem IPN , tl. 100 mm - Ei 15 DP3, polyester - dle PD</t>
  </si>
  <si>
    <t>100</t>
  </si>
  <si>
    <t>51</t>
  </si>
  <si>
    <t>55324701</t>
  </si>
  <si>
    <t>S10 - Panel stěnový s izolačním jádrem IPN, tl. 40 mm, polyester,</t>
  </si>
  <si>
    <t>102</t>
  </si>
  <si>
    <t>342151500</t>
  </si>
  <si>
    <t>Montáž opláštění stěn ocelových kcí ze sendvičových panelů , stěna složitá, tl. do 8 cm</t>
  </si>
  <si>
    <t>104</t>
  </si>
  <si>
    <t>53</t>
  </si>
  <si>
    <t>335222000</t>
  </si>
  <si>
    <t>Betonová výplň ocel. sloupů v úrovni drátkobetonu - podklad pro svislou izolaci</t>
  </si>
  <si>
    <t>106</t>
  </si>
  <si>
    <t>335233000</t>
  </si>
  <si>
    <t xml:space="preserve">Obklad dilatační pěnové izolace t. 20 mm ocel. sloupů do v 2,0 m  D+M</t>
  </si>
  <si>
    <t>108</t>
  </si>
  <si>
    <t>Vodorovné konstrukce</t>
  </si>
  <si>
    <t>55</t>
  </si>
  <si>
    <t>430321414</t>
  </si>
  <si>
    <t>Schodišťová konstrukce a rampa ze ŽB tř. C 25/30</t>
  </si>
  <si>
    <t>110</t>
  </si>
  <si>
    <t>434351141</t>
  </si>
  <si>
    <t>Zřízení bednění stupňů přímočarých schodišť</t>
  </si>
  <si>
    <t>112</t>
  </si>
  <si>
    <t>57</t>
  </si>
  <si>
    <t>434351142</t>
  </si>
  <si>
    <t>Odstranění bednění stupňů přímočarých schodišť</t>
  </si>
  <si>
    <t>114</t>
  </si>
  <si>
    <t>444150000</t>
  </si>
  <si>
    <t>Montáž krytiny ocelových střech ze sendvičových panelů budov v do 12 m -střecha jednoduchá, tl nad 8 cm</t>
  </si>
  <si>
    <t>116</t>
  </si>
  <si>
    <t>59</t>
  </si>
  <si>
    <t>61210017</t>
  </si>
  <si>
    <t xml:space="preserve">S1 - Panel střešní  s horn. trapézovým plechem a izolačním jádrem z minerální vlny tl. 175/209 mm, EI90DP1,polyester - dle PD</t>
  </si>
  <si>
    <t>118</t>
  </si>
  <si>
    <t>61210143</t>
  </si>
  <si>
    <t xml:space="preserve">S3 - Panel střešní  s horn. trapézovým plechem a izolačním jádrem z IPN tl. 120/155 mm, EI15DP3, polyester - dle PD</t>
  </si>
  <si>
    <t>120</t>
  </si>
  <si>
    <t>61</t>
  </si>
  <si>
    <t>61210014</t>
  </si>
  <si>
    <t xml:space="preserve">S2 - Panel střešní s horn. trapézovým plechem a izolačním jádrem z minerální vlny, tl.  80/114 mm, EI90DP1, polyester - dle PD</t>
  </si>
  <si>
    <t>122</t>
  </si>
  <si>
    <t>444151200</t>
  </si>
  <si>
    <t>Montáž k sendvičových panelů - lemovací prvky a okapnice jednoduché kromě K1-K15</t>
  </si>
  <si>
    <t>kpt</t>
  </si>
  <si>
    <t>124</t>
  </si>
  <si>
    <t>63</t>
  </si>
  <si>
    <t>444151300</t>
  </si>
  <si>
    <t>Montáž k sendvičových panelů - lemovací prvky a okapnice složité kromě K1-K15</t>
  </si>
  <si>
    <t>126</t>
  </si>
  <si>
    <t>13851018</t>
  </si>
  <si>
    <t>Plech lakovaný, povrch polyester, 1250x2000, tl. 0,6mm</t>
  </si>
  <si>
    <t>128</t>
  </si>
  <si>
    <t>65</t>
  </si>
  <si>
    <t>444171010</t>
  </si>
  <si>
    <t>Montáž střešních sendvičových panelů, střecha jednoduchá, tl. do 8cm</t>
  </si>
  <si>
    <t>130</t>
  </si>
  <si>
    <t>444200000</t>
  </si>
  <si>
    <t>Montáž podhledu sendvičovým panelem tl. 100 mm v zádveří</t>
  </si>
  <si>
    <t>132</t>
  </si>
  <si>
    <t>67</t>
  </si>
  <si>
    <t>61200110</t>
  </si>
  <si>
    <t>Sendvičový panel stěnový s výplní IPN tl. 100 mm ( zádveří )</t>
  </si>
  <si>
    <t>134</t>
  </si>
  <si>
    <t>Komunikace pozemní</t>
  </si>
  <si>
    <t>919721131</t>
  </si>
  <si>
    <t>Geomříž pro stabilizaci podkladu tuhá trojosá z PP</t>
  </si>
  <si>
    <t>136</t>
  </si>
  <si>
    <t>69</t>
  </si>
  <si>
    <t>564671000</t>
  </si>
  <si>
    <t>Podklad z kameniva hrubého drceného vel. 0-150 mm tl 250 mm</t>
  </si>
  <si>
    <t>138</t>
  </si>
  <si>
    <t>58344229</t>
  </si>
  <si>
    <t>štěrkodrť frakce 0/150</t>
  </si>
  <si>
    <t>140</t>
  </si>
  <si>
    <t>71</t>
  </si>
  <si>
    <t>635111232</t>
  </si>
  <si>
    <t>Násyp pod podlahy z drobného kameniva 0-63 se zhutněním</t>
  </si>
  <si>
    <t>142</t>
  </si>
  <si>
    <t>58344197</t>
  </si>
  <si>
    <t>štěrkodrť frakce 0/63</t>
  </si>
  <si>
    <t>144</t>
  </si>
  <si>
    <t>73</t>
  </si>
  <si>
    <t>571906111</t>
  </si>
  <si>
    <t>Posyp krytu kamenivem drceným - prosívkou 0-4 - 20m3</t>
  </si>
  <si>
    <t>146</t>
  </si>
  <si>
    <t>58341341</t>
  </si>
  <si>
    <t>kamenivo drcené drobné frakce 0/4</t>
  </si>
  <si>
    <t>148</t>
  </si>
  <si>
    <t>Úpravy povrchů, podlahy a osazování výplní</t>
  </si>
  <si>
    <t>75</t>
  </si>
  <si>
    <t>612311100</t>
  </si>
  <si>
    <t>Potažení vnitřních stěn vápenným štukem vč. výztužné sítě -sokl</t>
  </si>
  <si>
    <t>150</t>
  </si>
  <si>
    <t>622511101</t>
  </si>
  <si>
    <t>Tenkovrstvá akrylátová mozaiková jemnozrnná omítka včetně penetrace vnějších stěn - sokl</t>
  </si>
  <si>
    <t>-398669034</t>
  </si>
  <si>
    <t>77</t>
  </si>
  <si>
    <t>631311132</t>
  </si>
  <si>
    <t>Mazanina tl do 240 mm z betonu prostého bez zvýšených nároků na prostředí tř. C 8/10</t>
  </si>
  <si>
    <t>152</t>
  </si>
  <si>
    <t>631311134</t>
  </si>
  <si>
    <t>Mazanina tl do 240 mm z betonu prostého bez zvýšených nároků na prostředí tř. C 16/20</t>
  </si>
  <si>
    <t>154</t>
  </si>
  <si>
    <t>79</t>
  </si>
  <si>
    <t>631311234</t>
  </si>
  <si>
    <t>Mazanina tl do 240 mm z betonu prostého se zvýšenými nároky na prostředí tř. C 25/30</t>
  </si>
  <si>
    <t>156</t>
  </si>
  <si>
    <t>631319203</t>
  </si>
  <si>
    <t>Příplatek k mazaninám za přidání ocelových vláken (drátkobeton) pro objemové vyztužení 25 kg/m3</t>
  </si>
  <si>
    <t>158</t>
  </si>
  <si>
    <t>81</t>
  </si>
  <si>
    <t>631316115</t>
  </si>
  <si>
    <t>Postřik nových bet. podlah proti prvotnímu vyschnutí</t>
  </si>
  <si>
    <t>160</t>
  </si>
  <si>
    <t>631362021</t>
  </si>
  <si>
    <t>Výztuž mazanin svařovanými sítěmi Kari</t>
  </si>
  <si>
    <t>162</t>
  </si>
  <si>
    <t>Ostatní konstrukce a práce, bourání</t>
  </si>
  <si>
    <t>83</t>
  </si>
  <si>
    <t>919726122</t>
  </si>
  <si>
    <t>Geotextilie pro ochranu, separaci a filtraci netkaná měrná hmotnost do 300 g/m2</t>
  </si>
  <si>
    <t>164</t>
  </si>
  <si>
    <t>919735111</t>
  </si>
  <si>
    <t>Řezání stávajícího živičného krytu hl do 50 mm</t>
  </si>
  <si>
    <t>166</t>
  </si>
  <si>
    <t>85</t>
  </si>
  <si>
    <t>952901221</t>
  </si>
  <si>
    <t>Vyčištění budov průmyslových objektů při jakékoliv výšce podlaží</t>
  </si>
  <si>
    <t>168</t>
  </si>
  <si>
    <t>953943212</t>
  </si>
  <si>
    <t>Montáž hasicího přístroje</t>
  </si>
  <si>
    <t>170</t>
  </si>
  <si>
    <t>87</t>
  </si>
  <si>
    <t>44932114</t>
  </si>
  <si>
    <t>přístroj hasicí ruční práškový PG 6 LE</t>
  </si>
  <si>
    <t>172</t>
  </si>
  <si>
    <t>42291000</t>
  </si>
  <si>
    <t>klíč ke kanálovým šoupátkům T-klíč</t>
  </si>
  <si>
    <t>174</t>
  </si>
  <si>
    <t>997</t>
  </si>
  <si>
    <t>Přesun sutě</t>
  </si>
  <si>
    <t>89</t>
  </si>
  <si>
    <t>997221141</t>
  </si>
  <si>
    <t>Vodorovná doprava suti ze sypkých materiálů stavebním kolečkem do 50 m</t>
  </si>
  <si>
    <t>176</t>
  </si>
  <si>
    <t>997221551</t>
  </si>
  <si>
    <t>Vodorovná doprava suti ze sypkých materiálů do 1 km</t>
  </si>
  <si>
    <t>178</t>
  </si>
  <si>
    <t>91</t>
  </si>
  <si>
    <t>997221559</t>
  </si>
  <si>
    <t>Příplatek ZKD 1 km u vodorovné dopravy suti ze sypkých materiálů</t>
  </si>
  <si>
    <t>180</t>
  </si>
  <si>
    <t>997221611</t>
  </si>
  <si>
    <t>Nakládání suti na dopravní prostředky pro vodorovnou dopravu</t>
  </si>
  <si>
    <t>182</t>
  </si>
  <si>
    <t>93</t>
  </si>
  <si>
    <t>997221645</t>
  </si>
  <si>
    <t>Poplatek za uložení na skládce (skládkovné) odpadu asfaltového bez dehtu kód odpadu 17 03 02</t>
  </si>
  <si>
    <t>184</t>
  </si>
  <si>
    <t>998</t>
  </si>
  <si>
    <t>Přesun hmot</t>
  </si>
  <si>
    <t>998014211</t>
  </si>
  <si>
    <t>Přesun hmot pro budovy jednopodlažní z kovových dílců</t>
  </si>
  <si>
    <t>186</t>
  </si>
  <si>
    <t>PSV</t>
  </si>
  <si>
    <t>Práce a dodávky PSV</t>
  </si>
  <si>
    <t>711</t>
  </si>
  <si>
    <t>Izolace proti vodě, vlhkosti a plynům</t>
  </si>
  <si>
    <t>95</t>
  </si>
  <si>
    <t>711111001</t>
  </si>
  <si>
    <t>Provedení izolace proti zemní vlhkosti vodorovné za studena nátěrem penetračním</t>
  </si>
  <si>
    <t>188</t>
  </si>
  <si>
    <t>11163150</t>
  </si>
  <si>
    <t>lak penetrační asfaltový</t>
  </si>
  <si>
    <t>190</t>
  </si>
  <si>
    <t>97</t>
  </si>
  <si>
    <t>711142559</t>
  </si>
  <si>
    <t>Provedení izolace proti zemní vlhkosti pásy přitavením svislé NAIP</t>
  </si>
  <si>
    <t>192</t>
  </si>
  <si>
    <t>62853004</t>
  </si>
  <si>
    <t>pás asfaltový natavitelný modifikovaný SBS tl 4,0mm s vložkou ze skleněné tkaniny a spalitelnou PE fólií nebo jemnozrnný minerálním posypem na horním povrchu</t>
  </si>
  <si>
    <t>194</t>
  </si>
  <si>
    <t>99</t>
  </si>
  <si>
    <t>711161212</t>
  </si>
  <si>
    <t>Izolace proti zemní vlhkosti nopovou fólií svislá, nopek v 8,0 mm, tl do 0,6 mm</t>
  </si>
  <si>
    <t>196</t>
  </si>
  <si>
    <t>711222000</t>
  </si>
  <si>
    <t>Gumoasfaltový nátěr pat ocelových sloupů pod podlahou</t>
  </si>
  <si>
    <t>198</t>
  </si>
  <si>
    <t>101</t>
  </si>
  <si>
    <t>711411053</t>
  </si>
  <si>
    <t>Provedení izolace proti vodě za studena na vodorovné ploše krystalickou hydroizolací - spáry prahů</t>
  </si>
  <si>
    <t>200</t>
  </si>
  <si>
    <t>58581110</t>
  </si>
  <si>
    <t>hydroizolační krystalický nátěr na beton</t>
  </si>
  <si>
    <t>202</t>
  </si>
  <si>
    <t>103</t>
  </si>
  <si>
    <t>711442559</t>
  </si>
  <si>
    <t>Provedení izolace proti tlakové vodě svislé přitavením pásu NAIP</t>
  </si>
  <si>
    <t>204</t>
  </si>
  <si>
    <t>62832001</t>
  </si>
  <si>
    <t>pás asfaltový natavitelný oxidovaný tl 3,5mm typu V60 S35 s vložkou ze skleněné rohože, s jemnozrnným minerálním posypem</t>
  </si>
  <si>
    <t>206</t>
  </si>
  <si>
    <t>105</t>
  </si>
  <si>
    <t>711471053</t>
  </si>
  <si>
    <t>Provedení vodorovné izolace proti tlakové vodě termoplasty volně položenou fólií z nízkolehčeného PE</t>
  </si>
  <si>
    <t>208</t>
  </si>
  <si>
    <t>711472051</t>
  </si>
  <si>
    <t>Provedení svislé izolace proti tlakové vodě termoplasty lepenou fólií PVC</t>
  </si>
  <si>
    <t>210</t>
  </si>
  <si>
    <t>107</t>
  </si>
  <si>
    <t>28322004</t>
  </si>
  <si>
    <t xml:space="preserve">fólie  hydroizolační pro spodní stavbu tl 1,5mm</t>
  </si>
  <si>
    <t>212</t>
  </si>
  <si>
    <t>711491172</t>
  </si>
  <si>
    <t>Provedení izolace proti tlakové vodě vodorovné z textilií vrstva ochranná</t>
  </si>
  <si>
    <t>214</t>
  </si>
  <si>
    <t>109</t>
  </si>
  <si>
    <t>69311314</t>
  </si>
  <si>
    <t>textilie netkaná HPPE 100g/m2</t>
  </si>
  <si>
    <t>216</t>
  </si>
  <si>
    <t>711491271</t>
  </si>
  <si>
    <t>Provedení izolace proti tlakové vodě svislé z textilií vrstva podkladní</t>
  </si>
  <si>
    <t>218</t>
  </si>
  <si>
    <t>111</t>
  </si>
  <si>
    <t>220</t>
  </si>
  <si>
    <t>711767278</t>
  </si>
  <si>
    <t>Izolace proti vodě opracování trubních prostupů folie s dotmelením na přírubu průměru do 200 mm</t>
  </si>
  <si>
    <t>222</t>
  </si>
  <si>
    <t>113</t>
  </si>
  <si>
    <t>998711202</t>
  </si>
  <si>
    <t>Přesun hmot procentní pro izolace proti vodě, vlhkosti a plynům v objektech v do 12 m</t>
  </si>
  <si>
    <t>%</t>
  </si>
  <si>
    <t>224</t>
  </si>
  <si>
    <t>713</t>
  </si>
  <si>
    <t>Izolace tepelné</t>
  </si>
  <si>
    <t>713121111</t>
  </si>
  <si>
    <t>Montáž izolace tepelné podlah volně kladenými rohožemi, pásy, dílci, deskami 1 vrstva</t>
  </si>
  <si>
    <t>226</t>
  </si>
  <si>
    <t>115</t>
  </si>
  <si>
    <t>28376456</t>
  </si>
  <si>
    <t>deska z polystyrénu XPS, hrana polodrážková a hladký povrch 500kPa tl 80mm</t>
  </si>
  <si>
    <t>228</t>
  </si>
  <si>
    <t>713131141</t>
  </si>
  <si>
    <t>Montáž izolace tepelné stěn a základů lepením celoplošně rohoží, pásů, dílců, desek</t>
  </si>
  <si>
    <t>230</t>
  </si>
  <si>
    <t>117</t>
  </si>
  <si>
    <t>28376354</t>
  </si>
  <si>
    <t>deska perimetrická spodních staveb, podlah a plochých střech 200kPa λ=0,034 tl 100mm</t>
  </si>
  <si>
    <t>232</t>
  </si>
  <si>
    <t>28376351</t>
  </si>
  <si>
    <t>deska perimetrická spodních staveb, podlah a plochých střech 200kPa λ=0,034 tl 40mm</t>
  </si>
  <si>
    <t>234</t>
  </si>
  <si>
    <t>119</t>
  </si>
  <si>
    <t>713131151</t>
  </si>
  <si>
    <t>Montáž izolace tepelné stěn a základů volně vloženými rohožemi, pásy, dílci, deskami 1 vrstva</t>
  </si>
  <si>
    <t>236</t>
  </si>
  <si>
    <t>28376349</t>
  </si>
  <si>
    <t>deska perimetrická spodních staveb, podlah a plochých střech 200kPa λ=0,034 tl 80mm</t>
  </si>
  <si>
    <t>238</t>
  </si>
  <si>
    <t>121</t>
  </si>
  <si>
    <t>713191132</t>
  </si>
  <si>
    <t>Montáž izolace tepelné podlah, stropů vrchem nebo střech překrytí separační fólií z PE</t>
  </si>
  <si>
    <t>240</t>
  </si>
  <si>
    <t>28323053</t>
  </si>
  <si>
    <t>fólie PE (500 kg/m3) separační podlahová oddělující tepelnou izolaci tl 0,6mm</t>
  </si>
  <si>
    <t>242</t>
  </si>
  <si>
    <t>123</t>
  </si>
  <si>
    <t>998713202</t>
  </si>
  <si>
    <t>Přesun hmot procentní pro izolace tepelné v objektech v do 12 m</t>
  </si>
  <si>
    <t>244</t>
  </si>
  <si>
    <t>722</t>
  </si>
  <si>
    <t>Zdravotechnika - vnitřní vodovod</t>
  </si>
  <si>
    <t>722130237</t>
  </si>
  <si>
    <t>Potrubí vodovodní ocelové závitové pozinkované svařované běžné DN 65</t>
  </si>
  <si>
    <t>246</t>
  </si>
  <si>
    <t>125</t>
  </si>
  <si>
    <t>722174010</t>
  </si>
  <si>
    <t>Potrubí vodovodní plastové PPR svar polyfuze PN 16 D 110 x 15,1</t>
  </si>
  <si>
    <t>248</t>
  </si>
  <si>
    <t>722181222</t>
  </si>
  <si>
    <t>Ochrana vodovodního potrubí přilepenými termoizolačními trubicemi z PE tl do 9 mm DN do 45 mm</t>
  </si>
  <si>
    <t>250</t>
  </si>
  <si>
    <t>127</t>
  </si>
  <si>
    <t>722181224</t>
  </si>
  <si>
    <t>Ochrana vodovodního potrubí přilepenými termoizolačními trubicemi z PE tl do 9 mm DN přes 63 mm</t>
  </si>
  <si>
    <t>252</t>
  </si>
  <si>
    <t>722254115</t>
  </si>
  <si>
    <t>Hydrantová skříň vnitřní s výzbrojí D 25 polyesterová hadice 30m</t>
  </si>
  <si>
    <t>soubor</t>
  </si>
  <si>
    <t>254</t>
  </si>
  <si>
    <t>129</t>
  </si>
  <si>
    <t>722290226</t>
  </si>
  <si>
    <t>Zkouška těsnosti vodovodního potrub</t>
  </si>
  <si>
    <t>256</t>
  </si>
  <si>
    <t>723231100</t>
  </si>
  <si>
    <t>Kohout kulový přímý DN 65</t>
  </si>
  <si>
    <t>258</t>
  </si>
  <si>
    <t>131</t>
  </si>
  <si>
    <t>733392000</t>
  </si>
  <si>
    <t xml:space="preserve">Vsazení přechodky  D 63x5,8 mm na pozink DN50</t>
  </si>
  <si>
    <t>260</t>
  </si>
  <si>
    <t>891231112</t>
  </si>
  <si>
    <t>Montáž vodovodních šoupátek otevřený výkop DN 65</t>
  </si>
  <si>
    <t>262</t>
  </si>
  <si>
    <t>133</t>
  </si>
  <si>
    <t>42291099</t>
  </si>
  <si>
    <t>264</t>
  </si>
  <si>
    <t>42291061</t>
  </si>
  <si>
    <t>souprava zemní pro šoupátka DN 65-80mm teleskopická</t>
  </si>
  <si>
    <t>266</t>
  </si>
  <si>
    <t>135</t>
  </si>
  <si>
    <t>56230515</t>
  </si>
  <si>
    <t xml:space="preserve">deska podkladová uličního poklopu  hydrantového</t>
  </si>
  <si>
    <t>268</t>
  </si>
  <si>
    <t>56230632</t>
  </si>
  <si>
    <t>poklop uliční litinový šoupatový</t>
  </si>
  <si>
    <t>270</t>
  </si>
  <si>
    <t>137</t>
  </si>
  <si>
    <t>998722202</t>
  </si>
  <si>
    <t>Přesun hmot procentní pro vnitřní vodovod v objektech v do 12 m</t>
  </si>
  <si>
    <t>272</t>
  </si>
  <si>
    <t>741</t>
  </si>
  <si>
    <t>Elektroinstalace - silnoproud</t>
  </si>
  <si>
    <t>741000000</t>
  </si>
  <si>
    <t xml:space="preserve">Elektroinstalace  - dle VV v PD</t>
  </si>
  <si>
    <t>2136195404</t>
  </si>
  <si>
    <t>751</t>
  </si>
  <si>
    <t>Vzduchotechnika</t>
  </si>
  <si>
    <t>139</t>
  </si>
  <si>
    <t>42912139</t>
  </si>
  <si>
    <t>VZ1 - Ventilátor odvodní - 370 m3/hod, 250Pa, IP65</t>
  </si>
  <si>
    <t>352</t>
  </si>
  <si>
    <t>42391222</t>
  </si>
  <si>
    <t>výklopný rán 630</t>
  </si>
  <si>
    <t>354</t>
  </si>
  <si>
    <t>141</t>
  </si>
  <si>
    <t>42550505</t>
  </si>
  <si>
    <t>Adaptér 630</t>
  </si>
  <si>
    <t>356</t>
  </si>
  <si>
    <t>42665402</t>
  </si>
  <si>
    <t>Podstavec montážní atyp hřebenový zateplený</t>
  </si>
  <si>
    <t>358</t>
  </si>
  <si>
    <t>143</t>
  </si>
  <si>
    <t>42911768</t>
  </si>
  <si>
    <t>Zpětná klapka 630</t>
  </si>
  <si>
    <t>360</t>
  </si>
  <si>
    <t>42912205</t>
  </si>
  <si>
    <t>Nastávací dýza + mřížka</t>
  </si>
  <si>
    <t>362</t>
  </si>
  <si>
    <t>145</t>
  </si>
  <si>
    <t>751122014</t>
  </si>
  <si>
    <t>Mtž vent rad ntl nástěnného základního D přes 300 mm</t>
  </si>
  <si>
    <t>364</t>
  </si>
  <si>
    <t>751398000</t>
  </si>
  <si>
    <t>Regulátoru otáček</t>
  </si>
  <si>
    <t>366</t>
  </si>
  <si>
    <t>147</t>
  </si>
  <si>
    <t>751398025</t>
  </si>
  <si>
    <t>Mtž větrací mřížky stěnové přes 0,200 m2</t>
  </si>
  <si>
    <t>368</t>
  </si>
  <si>
    <t>56245640</t>
  </si>
  <si>
    <t>mřížka větrací hliníková</t>
  </si>
  <si>
    <t>370</t>
  </si>
  <si>
    <t>149</t>
  </si>
  <si>
    <t>42982400</t>
  </si>
  <si>
    <t>klapka 4hranná samočinná 1000x400</t>
  </si>
  <si>
    <t>372</t>
  </si>
  <si>
    <t>42972963</t>
  </si>
  <si>
    <t>žaluzie protidešťové a samčinná Pz plech 1000x400mm</t>
  </si>
  <si>
    <t>374</t>
  </si>
  <si>
    <t>151</t>
  </si>
  <si>
    <t>998751201</t>
  </si>
  <si>
    <t>Přesun hmot procentní pro vzduchotechniku v objektech v do 12 m</t>
  </si>
  <si>
    <t>376</t>
  </si>
  <si>
    <t>764</t>
  </si>
  <si>
    <t>Konstrukce klempířské</t>
  </si>
  <si>
    <t>764000000</t>
  </si>
  <si>
    <t xml:space="preserve">Ostatní  lemování opláštění haly z lak. plechu</t>
  </si>
  <si>
    <t>378</t>
  </si>
  <si>
    <t>153</t>
  </si>
  <si>
    <t>764111000</t>
  </si>
  <si>
    <t xml:space="preserve">K15 - Krytina střechy z trapézového  Pz plechu s povrchovou lak. úpravou  35/207/0,75, na ocel (515 KG)</t>
  </si>
  <si>
    <t>380</t>
  </si>
  <si>
    <t>764211700</t>
  </si>
  <si>
    <t xml:space="preserve">K5 - Oplechování  hřebene  z Pz s povrch lak. úpravou rš 1000 mm - atyp</t>
  </si>
  <si>
    <t>382</t>
  </si>
  <si>
    <t>155</t>
  </si>
  <si>
    <t>764212635</t>
  </si>
  <si>
    <t>K8 - Oplechování štítu závětrnou lištou z Pz s povrchovou lak. úpravou rš 500 mm</t>
  </si>
  <si>
    <t>384</t>
  </si>
  <si>
    <t>764212648</t>
  </si>
  <si>
    <t>K9 - Oplechování atik se závětrnou lištou z Pz s povrchovou úpravou rš 750 mm - přístřešky</t>
  </si>
  <si>
    <t>386</t>
  </si>
  <si>
    <t>157</t>
  </si>
  <si>
    <t>764213615</t>
  </si>
  <si>
    <t>K7 - Oplechování přechové spáry s povrchovou lak. úpravou jednodílná rš 400 mm na rozhraní tl. střeš. panelů</t>
  </si>
  <si>
    <t>388</t>
  </si>
  <si>
    <t>764216601</t>
  </si>
  <si>
    <t>K13 - Oplechování rovných parapetů mechanicky kotvené z Pz s povrchovou lak. úpravou rš 160 mm</t>
  </si>
  <si>
    <t>390</t>
  </si>
  <si>
    <t>159</t>
  </si>
  <si>
    <t>764216603</t>
  </si>
  <si>
    <t>K10 - Oplechování rovných parapetů mechanicky kotvené z Pz s povrchovou lak. úpravou rš 320 mm</t>
  </si>
  <si>
    <t>392</t>
  </si>
  <si>
    <t>764216603.1</t>
  </si>
  <si>
    <t>K11 - Oplechování rovných parapetů mechanicky kotvené z Pz s povrchovou lak. úpravou rš 270 mm</t>
  </si>
  <si>
    <t>394</t>
  </si>
  <si>
    <t>161</t>
  </si>
  <si>
    <t>764216603.2</t>
  </si>
  <si>
    <t xml:space="preserve">K12 - Oplechování rovných  parapetů mechanicky kotvené z Pz s povrchovou lak. úpravou rš 180 mm</t>
  </si>
  <si>
    <t>396</t>
  </si>
  <si>
    <t>764242335</t>
  </si>
  <si>
    <t>K14 - Oplechování rovné okapové hrany z Pz plechu s povrchovou lak. úpravou rš 400 mm</t>
  </si>
  <si>
    <t>398</t>
  </si>
  <si>
    <t>163</t>
  </si>
  <si>
    <t>764314611</t>
  </si>
  <si>
    <t xml:space="preserve">K6 - Lemování prostupů střech s krytinou  vlnitou z Pz s povrchovou lak. úpravou - komíny ventilátorů (3ks)</t>
  </si>
  <si>
    <t>400</t>
  </si>
  <si>
    <t>764541305</t>
  </si>
  <si>
    <t xml:space="preserve">K1 - Žlab podokapní půlkruhový z Pz s povrchovou lak.úpravou průměr 200 mm  včetně kotlíků a čel</t>
  </si>
  <si>
    <t>402</t>
  </si>
  <si>
    <t>165</t>
  </si>
  <si>
    <t>764545300</t>
  </si>
  <si>
    <t xml:space="preserve">K4 - Žlaby mezistřešní  z pl.tl.2 mm 200/160</t>
  </si>
  <si>
    <t>404</t>
  </si>
  <si>
    <t>764548323</t>
  </si>
  <si>
    <t>K3 - Svody kruhové včetně objímek, kolen, odskoků z Pz s povrchovou lak. úpravou průměru 80 mm</t>
  </si>
  <si>
    <t>406</t>
  </si>
  <si>
    <t>167</t>
  </si>
  <si>
    <t>764548324</t>
  </si>
  <si>
    <t>K2 - Svody kruhové včetně objímek, kolen, odskoků z Pz s povrchovou lak. úpravou průměru 125 mm</t>
  </si>
  <si>
    <t>408</t>
  </si>
  <si>
    <t>998764202</t>
  </si>
  <si>
    <t>Přesun hmot procentní pro konstrukce klempířské v objektech v do 12 m</t>
  </si>
  <si>
    <t>410</t>
  </si>
  <si>
    <t>766</t>
  </si>
  <si>
    <t>Konstrukce truhlářské</t>
  </si>
  <si>
    <t>169</t>
  </si>
  <si>
    <t>766622100</t>
  </si>
  <si>
    <t>Montáž plastových oken plochy přes 1 m2 pevných s rámem do celostěnových panelů</t>
  </si>
  <si>
    <t>412</t>
  </si>
  <si>
    <t>61140199</t>
  </si>
  <si>
    <t>O5 - okno plastové s fixním zasklením 1100x2100 s izolačním dvousklem u=1,1W/m2/k, 13ks</t>
  </si>
  <si>
    <t>414</t>
  </si>
  <si>
    <t>171</t>
  </si>
  <si>
    <t>766622121</t>
  </si>
  <si>
    <t>Montáž plastových oken plochy přes 1 m2 pevných výšky do 1,5 m s rámem do celostěnových panelů</t>
  </si>
  <si>
    <t>416</t>
  </si>
  <si>
    <t>61140099</t>
  </si>
  <si>
    <t>O3 - okno plastové s fixním zasklením jednoduché zaklení 2200x1900, 7ks</t>
  </si>
  <si>
    <t>418</t>
  </si>
  <si>
    <t>173</t>
  </si>
  <si>
    <t>766622122</t>
  </si>
  <si>
    <t>Montáž plastových oken plochy přes 1 m2 pevných výšky do 2,5 m s rámem do celostěnových panelů</t>
  </si>
  <si>
    <t>420</t>
  </si>
  <si>
    <t>61140045</t>
  </si>
  <si>
    <t>O1 - okno plastové s fixním zasklením s izolačním dvojsklem 2200x2400, 15ks</t>
  </si>
  <si>
    <t>422</t>
  </si>
  <si>
    <t>175</t>
  </si>
  <si>
    <t>766622135</t>
  </si>
  <si>
    <t>Montáž plastových oken plochy přes 1 m2 otevíravých výšky do 1,5m s rámem do celostěnových panelů</t>
  </si>
  <si>
    <t>424</t>
  </si>
  <si>
    <t>61140050</t>
  </si>
  <si>
    <t>O4 - okno plastové sklopné jednoduché zasklení s ovládáním 2200x1900, 1ks</t>
  </si>
  <si>
    <t>426</t>
  </si>
  <si>
    <t>177</t>
  </si>
  <si>
    <t>766622136</t>
  </si>
  <si>
    <t>Montáž plastových oken plochy přes 1 m2 otevíravých výšky do 2,5 m s rámem do celostěnových panelů</t>
  </si>
  <si>
    <t>428</t>
  </si>
  <si>
    <t>61140053</t>
  </si>
  <si>
    <t xml:space="preserve">O2 - okno plastové otevíravé/sklopné dvojsklo přes plochu 1m2 v 1,5-2,5m 2200x2400,  s mechanickým ovládáním,2ks</t>
  </si>
  <si>
    <t>430</t>
  </si>
  <si>
    <t>179</t>
  </si>
  <si>
    <t>766622137</t>
  </si>
  <si>
    <t xml:space="preserve">Montáž plastových oken plochy přes 1 m2 otevíravých  s rámem do celostěnových panelů</t>
  </si>
  <si>
    <t>432</t>
  </si>
  <si>
    <t>61140949</t>
  </si>
  <si>
    <t xml:space="preserve">O6 - okno plastové otevíravé 1100x2200  s izolačním dvousklem a s mechan. ovládání, 1ks</t>
  </si>
  <si>
    <t>434</t>
  </si>
  <si>
    <t>181</t>
  </si>
  <si>
    <t>998766202</t>
  </si>
  <si>
    <t>Přesun hmot procentní pro konstrukce truhlářské v objektech v do 12 m</t>
  </si>
  <si>
    <t>436</t>
  </si>
  <si>
    <t>767</t>
  </si>
  <si>
    <t>Konstrukce zámečnické</t>
  </si>
  <si>
    <t>767161111</t>
  </si>
  <si>
    <t>Montáž zábradlí rovného z trubek do zdi hmotnosti do 20 kg</t>
  </si>
  <si>
    <t>438</t>
  </si>
  <si>
    <t>183</t>
  </si>
  <si>
    <t>55283901</t>
  </si>
  <si>
    <t>Zábradlí z trubka ocelová bezešvá hladká jakost 11 353 44x3,0mm - zábradlí schody včetně nátěru</t>
  </si>
  <si>
    <t>440</t>
  </si>
  <si>
    <t>767531111</t>
  </si>
  <si>
    <t>Montáž vstupních kovových nebo plastových rohoží čistících zón</t>
  </si>
  <si>
    <t>442</t>
  </si>
  <si>
    <t>185</t>
  </si>
  <si>
    <t>69752001</t>
  </si>
  <si>
    <t>čistící zapuštěná rohož vstupní provedení hliník standard 22 mm</t>
  </si>
  <si>
    <t>444</t>
  </si>
  <si>
    <t>767531121</t>
  </si>
  <si>
    <t>Osazení zapuštěného rámu z L profilů k čistícím rohožím</t>
  </si>
  <si>
    <t>446</t>
  </si>
  <si>
    <t>187</t>
  </si>
  <si>
    <t>69752160</t>
  </si>
  <si>
    <t>rám pro zapuštění profil L-30/30 25/25 20/30 15/30-Al</t>
  </si>
  <si>
    <t>448</t>
  </si>
  <si>
    <t>767616610</t>
  </si>
  <si>
    <t>Montáž krytů oken. žaluzií</t>
  </si>
  <si>
    <t>450</t>
  </si>
  <si>
    <t>189</t>
  </si>
  <si>
    <t>553346635</t>
  </si>
  <si>
    <t>Držák venk. al žaluzie a krytu</t>
  </si>
  <si>
    <t>452</t>
  </si>
  <si>
    <t>55346636</t>
  </si>
  <si>
    <t xml:space="preserve">Krycí lak. plech 1,5 mmžaluzie  bez bočnic</t>
  </si>
  <si>
    <t>454</t>
  </si>
  <si>
    <t>191</t>
  </si>
  <si>
    <t>55346637</t>
  </si>
  <si>
    <t>Bočnice krycího plechu žaluzie</t>
  </si>
  <si>
    <t>456</t>
  </si>
  <si>
    <t>767640000</t>
  </si>
  <si>
    <t>Montáž dveří dvoukřídlových včetně zárubně do OK</t>
  </si>
  <si>
    <t>458</t>
  </si>
  <si>
    <t>193</t>
  </si>
  <si>
    <t>55341300</t>
  </si>
  <si>
    <t xml:space="preserve">D1 - dveře Al  dvoukřídlové vchod. zateplené 1800 x 2345, bezpečnostní, kódový zámek, klika/klika, u=1,5</t>
  </si>
  <si>
    <t>460</t>
  </si>
  <si>
    <t>767640111</t>
  </si>
  <si>
    <t>Montáž dveří ocelových vchodových jednokřídlových bez nadsvětlíku včetně zárubně do OK</t>
  </si>
  <si>
    <t>462</t>
  </si>
  <si>
    <t>195</t>
  </si>
  <si>
    <t>55341390</t>
  </si>
  <si>
    <t>D4 - dveře jednokřídlé ocelové plné 1150x2345mm, bezpečnostní, kódový zámek, klika/klika,</t>
  </si>
  <si>
    <t>464</t>
  </si>
  <si>
    <t>767640311</t>
  </si>
  <si>
    <t>Montáž dveří ocelových vchod jednokřídlových včetně zárubně do OK</t>
  </si>
  <si>
    <t>466</t>
  </si>
  <si>
    <t>197</t>
  </si>
  <si>
    <t>55341202</t>
  </si>
  <si>
    <t xml:space="preserve">D3 - dveře bezpečnostní  únikové zateplené jednokřídlové  1250x2100 vč. zárubně,  samozavírač.U=1,7w/M2/K, klika/koule</t>
  </si>
  <si>
    <t>468</t>
  </si>
  <si>
    <t>767640322</t>
  </si>
  <si>
    <t>Montáž dveří ocelových vnitřních dvoukřídlových včetně zárubně do OK</t>
  </si>
  <si>
    <t>470</t>
  </si>
  <si>
    <t>199</t>
  </si>
  <si>
    <t>55341330</t>
  </si>
  <si>
    <t xml:space="preserve">D2 - dveře vnitřní dvoukřídlé ocelové zateplené 1800x2345,  samozavírač, klika/klika</t>
  </si>
  <si>
    <t>472</t>
  </si>
  <si>
    <t>767651114</t>
  </si>
  <si>
    <t>Montáž vrat průmyslových sekčních zajížděcích pod střechu plochy přes 13 m2</t>
  </si>
  <si>
    <t>474</t>
  </si>
  <si>
    <t>201</t>
  </si>
  <si>
    <t>55345870</t>
  </si>
  <si>
    <t>V1 - vrata sekční hliníková nezateplená průhledná 4750 x 4700 s el. pohonem</t>
  </si>
  <si>
    <t>476</t>
  </si>
  <si>
    <t>767652240</t>
  </si>
  <si>
    <t>Montáž vrat průmyslových otvíravých do ocelové konstrukce plochy přes 13 m2</t>
  </si>
  <si>
    <t>478</t>
  </si>
  <si>
    <t>203</t>
  </si>
  <si>
    <t>55344715</t>
  </si>
  <si>
    <t>V2 - vrata ocelová otočná dvojkřídlá zateplená 4700 x 4700 např.panely s PUR tl.100, el. pohon , s těsněním</t>
  </si>
  <si>
    <t>480</t>
  </si>
  <si>
    <t>767832112</t>
  </si>
  <si>
    <t>Montáž venkovních požárních žebříků do ocelové konstrukce se suchovodem</t>
  </si>
  <si>
    <t>482</t>
  </si>
  <si>
    <t>205</t>
  </si>
  <si>
    <t>44983041</t>
  </si>
  <si>
    <t>žebřík venkovní s přímým výstupem a ochranným košem a plošinou, pozink, celkem dl 6,1-8,5m</t>
  </si>
  <si>
    <t>484</t>
  </si>
  <si>
    <t>767995115</t>
  </si>
  <si>
    <t>Montáž atypických zámečnických konstrukcí - podlahové úhelníky</t>
  </si>
  <si>
    <t>486</t>
  </si>
  <si>
    <t>207</t>
  </si>
  <si>
    <t>767995116</t>
  </si>
  <si>
    <t xml:space="preserve">Montáž atypických zámečnických konstrukcí  - nájezdové  lišty</t>
  </si>
  <si>
    <t>488</t>
  </si>
  <si>
    <t>13010434</t>
  </si>
  <si>
    <t>úhelník ocelový rovnostranný jakost 11 375 80x80x8mm- 13,7 m, s pracnami po 0,5m, pozink.</t>
  </si>
  <si>
    <t>490</t>
  </si>
  <si>
    <t>209</t>
  </si>
  <si>
    <t>13010440</t>
  </si>
  <si>
    <t>úhelník ocelový rovnostranný jakost 11 375 100x100x8mm - 10,6 bm, s pracnami pozink</t>
  </si>
  <si>
    <t>492</t>
  </si>
  <si>
    <t>13010422</t>
  </si>
  <si>
    <t>úhelník ocelový rovnostranný jakost 11 375 50x50x6mm - 4,8 bm, s pracnami pozink</t>
  </si>
  <si>
    <t>494</t>
  </si>
  <si>
    <t>211</t>
  </si>
  <si>
    <t>998767202</t>
  </si>
  <si>
    <t>Přesun hmot procentní pro zámečnické konstrukce v objektech v do 12 m</t>
  </si>
  <si>
    <t>496</t>
  </si>
  <si>
    <t>771</t>
  </si>
  <si>
    <t>Podlahy z dlaždic</t>
  </si>
  <si>
    <t>771474114</t>
  </si>
  <si>
    <t>Montáž soklů z dlaždic keramických rovných flexibilní lepidlo v do 150 mm</t>
  </si>
  <si>
    <t>498</t>
  </si>
  <si>
    <t>213</t>
  </si>
  <si>
    <t>771554111</t>
  </si>
  <si>
    <t>Montáž podlah z dlaždic teracových lepených flexibilním lepidlem do 6 ks/m2</t>
  </si>
  <si>
    <t>500</t>
  </si>
  <si>
    <t>771574000</t>
  </si>
  <si>
    <t xml:space="preserve">Montáž podlah keramických pro mechanické zatížení protiskluzných lepených flexibilním lepidlem do 9 ks/m2  - schody (stupnice, podstupnice,boky)</t>
  </si>
  <si>
    <t>502</t>
  </si>
  <si>
    <t>215</t>
  </si>
  <si>
    <t>59761409a</t>
  </si>
  <si>
    <t>dlažba keramická slinutá protiskluzná do interiéru i exteriéru pro vysoké mechanické namáhání přes 9 do 12ks/m2 - schody</t>
  </si>
  <si>
    <t>504</t>
  </si>
  <si>
    <t>772421133</t>
  </si>
  <si>
    <t>Montáž obkladu soklů z řezaných dlaždic v 30cm</t>
  </si>
  <si>
    <t>506</t>
  </si>
  <si>
    <t>217</t>
  </si>
  <si>
    <t>59247000</t>
  </si>
  <si>
    <t>dlaždice teracová 600x600 x20 antracit</t>
  </si>
  <si>
    <t>508</t>
  </si>
  <si>
    <t>998771202</t>
  </si>
  <si>
    <t>Přesun hmot procentní pro podlahy z dlaždic v objektech v do 12 m</t>
  </si>
  <si>
    <t>510</t>
  </si>
  <si>
    <t>776</t>
  </si>
  <si>
    <t>Podlahy povlakové</t>
  </si>
  <si>
    <t>219</t>
  </si>
  <si>
    <t>776141000</t>
  </si>
  <si>
    <t xml:space="preserve">Vyrovnání podkladu  podlah final. epox. stěrkou tl 5 mm</t>
  </si>
  <si>
    <t>512</t>
  </si>
  <si>
    <t>781</t>
  </si>
  <si>
    <t>Dokončovací práce - obklady</t>
  </si>
  <si>
    <t>59761409</t>
  </si>
  <si>
    <t>dlažba keramická slinutá protiskluzná do interiéru i exteriéru pro vysoké mechanické namáhání přes 9 do 12ks/m2</t>
  </si>
  <si>
    <t>514</t>
  </si>
  <si>
    <t>221</t>
  </si>
  <si>
    <t>998781202</t>
  </si>
  <si>
    <t>Přesun hmot procentní pro obklady keramické v objektech v do 12 m</t>
  </si>
  <si>
    <t>516</t>
  </si>
  <si>
    <t>783</t>
  </si>
  <si>
    <t>Dokončovací práce - nátěry</t>
  </si>
  <si>
    <t>783317101</t>
  </si>
  <si>
    <t>Krycí jednonásobný syntetický standardní nátěr zámečnických konstrukcí -zábradlí</t>
  </si>
  <si>
    <t>518</t>
  </si>
  <si>
    <t>784</t>
  </si>
  <si>
    <t>Dokončovací práce - malby a tapety</t>
  </si>
  <si>
    <t>223</t>
  </si>
  <si>
    <t>784211101</t>
  </si>
  <si>
    <t>Dvojnásobné bílé malby ze směsí za mokra výborně otěruvzdorných v místnostech výšky do 3,80 m</t>
  </si>
  <si>
    <t>520</t>
  </si>
  <si>
    <t>784211163</t>
  </si>
  <si>
    <t>Příplatek k cenám 2x maleb ze směsí za mokra otěruvzdorných za barevnou malbu středně sytého odstínu</t>
  </si>
  <si>
    <t>522</t>
  </si>
  <si>
    <t>Práce a dodávky M</t>
  </si>
  <si>
    <t>21-M</t>
  </si>
  <si>
    <t>Elektromontáže</t>
  </si>
  <si>
    <t>225</t>
  </si>
  <si>
    <t>210290811</t>
  </si>
  <si>
    <t>Připojení motorických spotřebičů do 5 kW</t>
  </si>
  <si>
    <t>524</t>
  </si>
  <si>
    <t>SO 02 - Zpevněné plochy</t>
  </si>
  <si>
    <t xml:space="preserve">    8 - Trubní vedení</t>
  </si>
  <si>
    <t xml:space="preserve">    46-M - Zemní práce při extr.mont.pracích</t>
  </si>
  <si>
    <t>113107162</t>
  </si>
  <si>
    <t>Odstranění podkladu z kameniva drceného tl 200 mm strojně pl přes 50 do 200 m2</t>
  </si>
  <si>
    <t>113107181</t>
  </si>
  <si>
    <t>Odstranění podkladu živičného tl 50 mm strojně pl přes 50 do 200 m2</t>
  </si>
  <si>
    <t>122351104</t>
  </si>
  <si>
    <t>Odkopávky a prokopávky nezapažené v hornině třídy těžitelnosti II, skupiny 4 objem do 500 m3 strojně</t>
  </si>
  <si>
    <t>132351103</t>
  </si>
  <si>
    <t xml:space="preserve">Hloubení rýh nezapažených  š do 800 mm v hornině třídy těžitelnosti II, skupiny 4 objem do 100 m3 strojně</t>
  </si>
  <si>
    <t>171201231</t>
  </si>
  <si>
    <t>Poplatek za uložení zeminy a kamení na recyklační skládce (skládkovné) kód odpadu 17 05 04</t>
  </si>
  <si>
    <t>174151101</t>
  </si>
  <si>
    <t>Zásyp jam, šachet rýh nebo kolem objektů sypaninou se zhutněním</t>
  </si>
  <si>
    <t>213141111</t>
  </si>
  <si>
    <t>Zřízení vrstvy z geotextilie v rovině nebo ve sklonu do 1:5 š do 3 m</t>
  </si>
  <si>
    <t>69311035</t>
  </si>
  <si>
    <t>geotextilie tkaná separační, filtrační, výztužná PP pevnost v tahu 30kN/m</t>
  </si>
  <si>
    <t>273313711</t>
  </si>
  <si>
    <t>Základové desky z betonu tř. C 20/25 - podkladní beton</t>
  </si>
  <si>
    <t>273321511</t>
  </si>
  <si>
    <t>Základové desky ze ŽB bez zvýšených nároků na prostředí tř. C 25/30</t>
  </si>
  <si>
    <t>273351121</t>
  </si>
  <si>
    <t>Zřízení bednění základových desek</t>
  </si>
  <si>
    <t>273351122</t>
  </si>
  <si>
    <t>Odstranění bednění základových desek</t>
  </si>
  <si>
    <t>279113155</t>
  </si>
  <si>
    <t>Dřík opěrné stěny ve skl. 1% tl do 400 mm z tvárnic ztraceného bednění včetně výplně z betonu tř. C 25/30</t>
  </si>
  <si>
    <t>279321347</t>
  </si>
  <si>
    <t xml:space="preserve">Zhlaví  opěrné zdi ze ŽB tř. C 25/30 bez výztuže</t>
  </si>
  <si>
    <t>279351121</t>
  </si>
  <si>
    <t>Zřízení oboustranného bednění zhlaví opěrné zdi</t>
  </si>
  <si>
    <t>279351122</t>
  </si>
  <si>
    <t>Odstranění oboustranného bednění</t>
  </si>
  <si>
    <t>279361821</t>
  </si>
  <si>
    <t>Výztuž opěrné zdi betonářskou ocelí 10 505</t>
  </si>
  <si>
    <t>327320000</t>
  </si>
  <si>
    <t>Opěrné zdi ze ŽB tř. C 25/30 - komplet</t>
  </si>
  <si>
    <t>550111000</t>
  </si>
  <si>
    <t>Betonová vjezdová rampa z B C25/30 s kartáčovanm povrchem tl. 150 - 200 mm</t>
  </si>
  <si>
    <t>564651111</t>
  </si>
  <si>
    <t>Podklad z kameniva hrubého drceného vel. 63-125 mm tl 150 mm</t>
  </si>
  <si>
    <t>564740111</t>
  </si>
  <si>
    <t>Podklad z kameniva hrubého drceného vel. 16-32 mm tl 120 mm</t>
  </si>
  <si>
    <t>564751111</t>
  </si>
  <si>
    <t>Podklad z kameniva hrubého drceného vel. 32-63 mm tl 250 mm</t>
  </si>
  <si>
    <t>564871119</t>
  </si>
  <si>
    <t>Podklad ze štěrkodrtě ŠD tl. 330 mm (výměna)</t>
  </si>
  <si>
    <t>572241122</t>
  </si>
  <si>
    <t>Vyspravení výtluků asfaltovým betonem ACO (AB) tl do 60 mm podél chodníku</t>
  </si>
  <si>
    <t>573231111</t>
  </si>
  <si>
    <t>Postřik živičný spojovací ze silniční emulze v množství 0,70 kg/m2</t>
  </si>
  <si>
    <t>577146121</t>
  </si>
  <si>
    <t>Asfaltový beton vrstva ložní ACL 22 (ABVH) tl 50 mm š přes 3 m z nemodifikovaného asfaltu</t>
  </si>
  <si>
    <t>577155111</t>
  </si>
  <si>
    <t>Asfaltový beton vrstva obrusná ACO 16 (ABH) tl 60 mm š do 3 m z nemodifikovaného asfaltu</t>
  </si>
  <si>
    <t>596211113</t>
  </si>
  <si>
    <t>Kladení zámkové dlažby komunikací pro pěší tl 60 mm skupiny A pl přes 300 m2</t>
  </si>
  <si>
    <t>59245015</t>
  </si>
  <si>
    <t>dlažba zámková tvaru I 200x165x60mm přírodní</t>
  </si>
  <si>
    <t>564231111</t>
  </si>
  <si>
    <t>Podklad nebo podsyp ze štěrkopísku ŠP tl 100 mm</t>
  </si>
  <si>
    <t>596212312</t>
  </si>
  <si>
    <t>Kladení zámkové dlažby pozemních komunikací tl 100 mm skupiny A pl do 300 m2</t>
  </si>
  <si>
    <t>59245296</t>
  </si>
  <si>
    <t>dlažba zámková tl.100mm přírodní</t>
  </si>
  <si>
    <t>622142001</t>
  </si>
  <si>
    <t>Potažení vnějších stěn sklovláknitým pletivem vtlačeným do tenkovrstvé hmoty - opěrná zeď</t>
  </si>
  <si>
    <t>622531021</t>
  </si>
  <si>
    <t>Tenkovrstvá silikonová zrnitá omítka tl. 2,0 mm včetně penetrace vnějších stěn - opěrná zeď</t>
  </si>
  <si>
    <t>637111113</t>
  </si>
  <si>
    <t xml:space="preserve">Okapový chodník ze štěrkopísku tl 150 mm s udusáním +  fólie proti prorůstání</t>
  </si>
  <si>
    <t>Trubní vedení</t>
  </si>
  <si>
    <t>895940000</t>
  </si>
  <si>
    <t>Betonová vpusť 200/500 - 500 - příslušenství ke žlabu žl2</t>
  </si>
  <si>
    <t>916131213</t>
  </si>
  <si>
    <t>Osazení silničního obrubníku betonového stojatého s boční opěrou do lože z betonu prostého</t>
  </si>
  <si>
    <t>59217030</t>
  </si>
  <si>
    <t>obrubník betonový silniční přechodový 1000x150x150-250mm</t>
  </si>
  <si>
    <t>59217029</t>
  </si>
  <si>
    <t>obrubník betonový silniční nájezdový 1000x150x150mm</t>
  </si>
  <si>
    <t>59217099</t>
  </si>
  <si>
    <t>obrubník betonový silniční obloukový R500, 90°</t>
  </si>
  <si>
    <t>59217026</t>
  </si>
  <si>
    <t>obrubník betonový silniční 500x150x250mm</t>
  </si>
  <si>
    <t>59217031</t>
  </si>
  <si>
    <t>obrubník betonový silniční 1000x150x250mm</t>
  </si>
  <si>
    <t>919716000</t>
  </si>
  <si>
    <t>Výztuž cementobetonového krytu ze svařovaných sítí 8/150/150</t>
  </si>
  <si>
    <t>919721101.TCT</t>
  </si>
  <si>
    <t>Geomříž pro stabilizaci podkladu tkaná z polyesteru podélná pevnost v tahu do 50 kN/m PK GRID PET</t>
  </si>
  <si>
    <t>935111211</t>
  </si>
  <si>
    <t>Osazení příkopového žlabu do štěrkopísku tl 100 mm z betonových tvárnic š 800 mm</t>
  </si>
  <si>
    <t>59227723</t>
  </si>
  <si>
    <t>žlab dvouvrstvý vibrolisovaný pro povrchové odvodnění betonový 80x330x590/669mm</t>
  </si>
  <si>
    <t>935114000</t>
  </si>
  <si>
    <t>Osazení odvodňovacích žlabů do betonového lože</t>
  </si>
  <si>
    <t>59228999</t>
  </si>
  <si>
    <t xml:space="preserve">Betonový žlab Žl1 s litinovou mříží  D400 150/200 - 1000 + 2 plechová čela 1x odtok</t>
  </si>
  <si>
    <t>59228888</t>
  </si>
  <si>
    <t xml:space="preserve">Betonový žlab  Žl2 s litinovou mříží  D400  200/200 - 1000 + 2 plechová čela</t>
  </si>
  <si>
    <t>997221861</t>
  </si>
  <si>
    <t>Poplatek za uložení stavebního odpadu na recyklační skládce (skládkovné) z prostého betonu pod kódem 17 01 01</t>
  </si>
  <si>
    <t>998225111</t>
  </si>
  <si>
    <t>Přesun hmot pro pozemní komunikace s krytem z kamene, monolitickým betonovým nebo živičným</t>
  </si>
  <si>
    <t>Provedení izolace proti zemní vlhkosti vodorovné za studena nátěrem penetračním - opěrné zdi</t>
  </si>
  <si>
    <t>lak penetrační asfaltový - opěrné zdi</t>
  </si>
  <si>
    <t>Provedení izolace proti zemní vlhkosti pásy přitavením svislé NAIP - opěrná zeď</t>
  </si>
  <si>
    <t>711161232</t>
  </si>
  <si>
    <t>Izolace proti zemní vlhkosti nopovou fólií s integrovanou mřížkou svislá, nopek v 8,0 mm, tl do 0,6 mm</t>
  </si>
  <si>
    <t>767220430</t>
  </si>
  <si>
    <t xml:space="preserve">Montáž zábradlí  z dílů z trubek do beton zdí hmotnosti nad 40 kg - 523 kg mechan. kotvami M10</t>
  </si>
  <si>
    <t>55342000</t>
  </si>
  <si>
    <t>zábradlí ocelové pozinkované-523 kg</t>
  </si>
  <si>
    <t>767880000</t>
  </si>
  <si>
    <t>Montáž vratových zábran - osazení samostatného sloupku</t>
  </si>
  <si>
    <t>40445951</t>
  </si>
  <si>
    <t>sloupková bezpečnostní zábrana v.900mm</t>
  </si>
  <si>
    <t>46-M</t>
  </si>
  <si>
    <t>Zemní práce při extr.mont.pracích</t>
  </si>
  <si>
    <t>460030181</t>
  </si>
  <si>
    <t>Řezání podkladu nebo krytu betonového hloubky do 10 cm</t>
  </si>
  <si>
    <t>460600061</t>
  </si>
  <si>
    <t>Odvoz suti a vybouraných hmot do 1 km</t>
  </si>
  <si>
    <t>460600071</t>
  </si>
  <si>
    <t>Příplatek k odvozu suti a vybouraných hmot za každý další 1 km</t>
  </si>
  <si>
    <t>460680701</t>
  </si>
  <si>
    <t>Bourání podlah a mazanin betonových tloušťky do 15 cm podél kovárny</t>
  </si>
  <si>
    <t>SO 03 - Venkovní rozvody</t>
  </si>
  <si>
    <t>8 - Trubní vedení</t>
  </si>
  <si>
    <t>1 - Zemní práce</t>
  </si>
  <si>
    <t>2 - Zakládání</t>
  </si>
  <si>
    <t>9 - Ostatní konstrukce a práce, bourání</t>
  </si>
  <si>
    <t>998 - Přesun hmot</t>
  </si>
  <si>
    <t>721242106</t>
  </si>
  <si>
    <t>Lapač střešních splavenin z PP se zápachovou klapkou a lapacím košem DN 125</t>
  </si>
  <si>
    <t>721242105</t>
  </si>
  <si>
    <t>Lapač střešních splavenin z PP se zápachovou klapkou a lapacím košem DN 110</t>
  </si>
  <si>
    <t>721290113</t>
  </si>
  <si>
    <t>Zkouška těsnosti potrubí kanalizace vodou do DN 300</t>
  </si>
  <si>
    <t>871315220</t>
  </si>
  <si>
    <t>Kanalizační potrubí z tvrdého PVC</t>
  </si>
  <si>
    <t>OSM.221010</t>
  </si>
  <si>
    <t>KGEM trouba DN125x3,2/1000 SN4</t>
  </si>
  <si>
    <t>OSM.222170</t>
  </si>
  <si>
    <t>KGEM troubaDN160x4,7/1000 SN8</t>
  </si>
  <si>
    <t>OSM.223170</t>
  </si>
  <si>
    <t>KGEM troubaDN200x5,9/1000 SN8</t>
  </si>
  <si>
    <t>OSM.224170</t>
  </si>
  <si>
    <t>KGEM troubaDN250x7,3/1000 SN8</t>
  </si>
  <si>
    <t>871211141</t>
  </si>
  <si>
    <t>Montáž potrubí z PE100 SDR 11 otevřený výkop svařovaných na tupo D 63 x 5,8 mm</t>
  </si>
  <si>
    <t>28613173</t>
  </si>
  <si>
    <t>potrubí vodovodní PE100 SDR11 se signalizační vrstvou 100m 63x5,8mm</t>
  </si>
  <si>
    <t>891267211</t>
  </si>
  <si>
    <t>Montáž hydrantů nadzemních DN 100 2xB</t>
  </si>
  <si>
    <t>42273685</t>
  </si>
  <si>
    <t>hydrant nadzemní DN 100 tvárná litina dvojitý uzávěr s koulí krycí v 1000mm, zákopová hloubka 1,5m, hydrantová drenáž a patkové koleno - 2xB</t>
  </si>
  <si>
    <t>891320000</t>
  </si>
  <si>
    <t>Přírubový litinový T- kus s integrovaným šoupátkem 80/80 s příslušenstvím</t>
  </si>
  <si>
    <t>891330000</t>
  </si>
  <si>
    <t>Příruby DN 90</t>
  </si>
  <si>
    <t>891369000</t>
  </si>
  <si>
    <t>Montáž T- kusu do stávajícího řadu</t>
  </si>
  <si>
    <t>891400000</t>
  </si>
  <si>
    <t xml:space="preserve">Zemní souprava  pro šoupátko 80</t>
  </si>
  <si>
    <t>891500000</t>
  </si>
  <si>
    <t>Podkladní deska</t>
  </si>
  <si>
    <t>891600000</t>
  </si>
  <si>
    <t>Klíč</t>
  </si>
  <si>
    <t>891700000</t>
  </si>
  <si>
    <t>Uzavření a vypuštění řádu</t>
  </si>
  <si>
    <t>899721111</t>
  </si>
  <si>
    <t>Signalizační vodič DN do 150 mm na potrubí</t>
  </si>
  <si>
    <t>899722111</t>
  </si>
  <si>
    <t>Krytí potrubí z plastů výstražnou fólií z PVC 20 cm</t>
  </si>
  <si>
    <t>894810001</t>
  </si>
  <si>
    <t xml:space="preserve">Sestava uliční plastové vpusti DN 425 D+M  - VP1 dle tabulky</t>
  </si>
  <si>
    <t>894810002</t>
  </si>
  <si>
    <t xml:space="preserve">Sestava uliční plastové vpusti DN 425 D+M  - VP2 dle tabulky</t>
  </si>
  <si>
    <t>894810003</t>
  </si>
  <si>
    <t xml:space="preserve">Sestava revizní plastové kanalizační šachty DN 425 D+M  - Š1 dle tabulky</t>
  </si>
  <si>
    <t>894810004</t>
  </si>
  <si>
    <t xml:space="preserve">Sestava revizní plastové kanalizační šachty DN 425 D+M  - Š2 dle tabulky</t>
  </si>
  <si>
    <t>894810005</t>
  </si>
  <si>
    <t xml:space="preserve">Sestava drenážní plastové kanalizační šachty DN 315 D+M  - Š3 dle tabulky</t>
  </si>
  <si>
    <t>894810006</t>
  </si>
  <si>
    <t xml:space="preserve">Sestava drenážní plastové kanalizační šachty DN 315 D+M  - Š4 dle tabulky</t>
  </si>
  <si>
    <t>894810007</t>
  </si>
  <si>
    <t xml:space="preserve">Sestava drenážní plastové kanalizační šachty DN 315 D+M  - Š5 dle tabulky</t>
  </si>
  <si>
    <t>894810008</t>
  </si>
  <si>
    <t xml:space="preserve">Sestava drenážní plastové kanalizační šachty DN 315 D+M  - Š6 dle tabulky</t>
  </si>
  <si>
    <t>894810009</t>
  </si>
  <si>
    <t xml:space="preserve">Sestava drenážní plastové kanalizační šachty DN 315 D+M  - Š7 dle tabulky</t>
  </si>
  <si>
    <t>899623161</t>
  </si>
  <si>
    <t>Obetonování potrubí nebo zdiva stok betonem prostým tř. C 20/25 v otevřeném výkopu - 18,5 m</t>
  </si>
  <si>
    <t>131251104</t>
  </si>
  <si>
    <t>Hloubení jam nezapažených v hornině třídy těžitelnosti I, skupiny 3 objem do 500 m3 strojně</t>
  </si>
  <si>
    <t>132354104</t>
  </si>
  <si>
    <t>Hloubení rýh zapažených š do 800 mm v hornině třídy těžitelnosti II, skupiny 4 objem přes 100 m3 strojně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</si>
  <si>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</si>
  <si>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</si>
  <si>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</si>
  <si>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</si>
  <si>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166151111</t>
  </si>
  <si>
    <t>Přehození neulehlého výkopku z horniny třídy těžitelnosti II, skupiny 4 a 5</t>
  </si>
  <si>
    <t>167151102</t>
  </si>
  <si>
    <t>Nakládání výkopku z hornin třídy těžitelnosti II, skupiny 4 a 5 do 100 m3</t>
  </si>
  <si>
    <t>Zásyp jam kolem objektu haly sypaninou se zhutněním po provedení obsypu</t>
  </si>
  <si>
    <t>174151103</t>
  </si>
  <si>
    <t>Zásyp rýh pro kanalizaci a vodovod vykopanou zeminou se zhutněním po provedení obsypu</t>
  </si>
  <si>
    <t>175151101</t>
  </si>
  <si>
    <t>Obsypání potrubí strojně sypaninou bez prohození, uloženou do 3 m</t>
  </si>
  <si>
    <t>58337331</t>
  </si>
  <si>
    <t>štěrkopísek frakce 0/22</t>
  </si>
  <si>
    <t>181351103</t>
  </si>
  <si>
    <t>Rozprostření ornice tl vrstvy do 200 mm pl do 500 m2 v rovině nebo ve svahu do 1:5 strojně</t>
  </si>
  <si>
    <t>181411131</t>
  </si>
  <si>
    <t>Založení parkového trávníku výsevem plochy do 1000 m2 v rovině a ve svahu do 1:5</t>
  </si>
  <si>
    <t>00572410</t>
  </si>
  <si>
    <t>osivo směs travní parková</t>
  </si>
  <si>
    <t>451572111</t>
  </si>
  <si>
    <t>Lože pod potrubí otevřený výkop z kameniva drobného těženého</t>
  </si>
  <si>
    <t>211971110</t>
  </si>
  <si>
    <t>Zřízení opláštění trativodů geotextilií</t>
  </si>
  <si>
    <t>69311068</t>
  </si>
  <si>
    <t>geotextilie netkaná separační, ochranná, filtrační, drenážní PP 300g/m2</t>
  </si>
  <si>
    <t>212750103</t>
  </si>
  <si>
    <t>Trativod z drenážních trubek PVC-U SN 4 perforace 220° včetně lože otevřený výkop DN 160 pro budovy plocha pro vtékání vody min. 80 cm2/m tuhé</t>
  </si>
  <si>
    <t>977151118</t>
  </si>
  <si>
    <t>Jádrové vrty diamantovými korunkami do D 100 mm do stavebních materiálů - obj. strav. zař.</t>
  </si>
  <si>
    <t>998276101</t>
  </si>
  <si>
    <t>Přesun hmot pro trubní vedení z trub z plastických hmot otevřený výkop</t>
  </si>
  <si>
    <t>210191000</t>
  </si>
  <si>
    <t>Montáž skříní rozvaděčových</t>
  </si>
  <si>
    <t>35712241</t>
  </si>
  <si>
    <t>skříň rozvaděčová 2xpoj.spodky vel,3x poj 80AgG</t>
  </si>
  <si>
    <t>210902013</t>
  </si>
  <si>
    <t>Montáž kabelu Al do 1 kV plný kulat průřezu 4x35 mm2 uložených volně (AYKY)</t>
  </si>
  <si>
    <t>34113122</t>
  </si>
  <si>
    <t>kabel silový s Al jádrem 1kV 4x35mm2</t>
  </si>
  <si>
    <t>460010023</t>
  </si>
  <si>
    <t>Vytyčení trasy vedení kabelového podzemního v terénu volném</t>
  </si>
  <si>
    <t>km</t>
  </si>
  <si>
    <t>460010024</t>
  </si>
  <si>
    <t>Vytyčení trasy vedení kabelového podzemního v zastavěném prostoru</t>
  </si>
  <si>
    <t>460030011</t>
  </si>
  <si>
    <t>Sejmutí drnu jakékoliv tloušťky</t>
  </si>
  <si>
    <t>460070134</t>
  </si>
  <si>
    <t>Hloubení nezapažených jam pro základy skříní zabezpečovacích zařízení ručně v hornině tř 4</t>
  </si>
  <si>
    <t>460202144</t>
  </si>
  <si>
    <t>Hloubení kabelových nezapažených rýh strojně š 35 cm, hl 60 cm, v hornině tř 4</t>
  </si>
  <si>
    <t>460300001</t>
  </si>
  <si>
    <t xml:space="preserve">Zásyp jam nebo rýh  včetně zhutnění v zástavbě</t>
  </si>
  <si>
    <t>460421001</t>
  </si>
  <si>
    <t>Lože kabelů z písku nebo štěrkopísku tl 5 cm nad kabel, bez zakrytí, šířky lože do 65 cm</t>
  </si>
  <si>
    <t>460490013</t>
  </si>
  <si>
    <t>Krytí kabelů výstražnou fólií šířky 34 cm</t>
  </si>
  <si>
    <t>460520172</t>
  </si>
  <si>
    <t>Montáž trubek ochranných plastových ohebných do 50 mm uložených do rýhy</t>
  </si>
  <si>
    <t>34571000</t>
  </si>
  <si>
    <t>trubka elektroinstalační drenážní</t>
  </si>
  <si>
    <t>460560134</t>
  </si>
  <si>
    <t>Zásyp rýh ručně šířky 35 cm, hloubky 50 cm, z horniny třídy 4</t>
  </si>
  <si>
    <t xml:space="preserve">SO 04 -  Přemístnění mobil. objektu a oprava rampy</t>
  </si>
  <si>
    <t>112201114</t>
  </si>
  <si>
    <t>Odstranění pařezů D do 0,5 m v rovině a svahu 1:5 s odklizením do 20 m a zasypáním jámy</t>
  </si>
  <si>
    <t>121151103</t>
  </si>
  <si>
    <t>Sejmutí ornice plochy do 100 m2 tl vrstvy do 200 mm strojně</t>
  </si>
  <si>
    <t>122351103</t>
  </si>
  <si>
    <t>Odkopávky a prokopávky nezapažené v hornině třídy těžitelnosti II, skupiny 4 objem do 100 m3 strojně</t>
  </si>
  <si>
    <t>132351102</t>
  </si>
  <si>
    <t xml:space="preserve">Hloubení rýh nezapažených  š do 800 mm v hornině třídy těžitelnosti II, skupiny 4 objem do 50 m3 strojně</t>
  </si>
  <si>
    <t>174251202</t>
  </si>
  <si>
    <t>Zásyp jam po pařezech D pařezů do 500 mm</t>
  </si>
  <si>
    <t>181951113</t>
  </si>
  <si>
    <t>Úprava pláně v hornině třídy těžitelnosti II, skupiny 4 a 5 bez zhutnění</t>
  </si>
  <si>
    <t>271572211</t>
  </si>
  <si>
    <t>Podsyp pod základové konstrukce se zhutněním z netříděného štěrkopísku - pod siln.panely</t>
  </si>
  <si>
    <t>273326121</t>
  </si>
  <si>
    <t>Základové desky z ŽB se zvýšenými nároky na prostředí tř. C 25/30 tl. 25 cm</t>
  </si>
  <si>
    <t>273366006</t>
  </si>
  <si>
    <t>Výztuž základových desek z betonářské oceli 10 505</t>
  </si>
  <si>
    <t>274316121</t>
  </si>
  <si>
    <t>Základové pasy z prostého betonu se zvýšenými nároky na prostředí tř. C 25/30</t>
  </si>
  <si>
    <t>274356021</t>
  </si>
  <si>
    <t>Bednění základových pasů a desek ploch rovinných zřízení</t>
  </si>
  <si>
    <t>274356022</t>
  </si>
  <si>
    <t>Bednění základových pasů a desek ploch rovinných odstranění</t>
  </si>
  <si>
    <t>311321411</t>
  </si>
  <si>
    <t>Nosná zeď ze ŽB tř. C 25/30 bez výztuže - zhlaví stěny rampy</t>
  </si>
  <si>
    <t>311361821</t>
  </si>
  <si>
    <t>Výztuž nosných zdí betonářskou ocelí 10 505</t>
  </si>
  <si>
    <t>381181002</t>
  </si>
  <si>
    <t>Montáž univerzálních mobilních buněk v jednopodlažních sestavách</t>
  </si>
  <si>
    <t>444124112</t>
  </si>
  <si>
    <t>Montáž střešních dílcůt budova v do 24 m</t>
  </si>
  <si>
    <t>564730111</t>
  </si>
  <si>
    <t>Podklad z kameniva hrubého drceného vel. 16-32 mm tl 100 mm + pod podkladní beton 50mm - rampa</t>
  </si>
  <si>
    <t>564811111</t>
  </si>
  <si>
    <t xml:space="preserve">Podklad ze štěrkodrtě 0-63 ŠD tl 0-100 mm  - nájezd rampy</t>
  </si>
  <si>
    <t>584121111</t>
  </si>
  <si>
    <t>Osazení silničních dílců z ŽB do lože z kameniva těženého tl 40 mm plochy do 200 m2</t>
  </si>
  <si>
    <t>59381009</t>
  </si>
  <si>
    <t>panel silniční 3,00x1,00x0,15m</t>
  </si>
  <si>
    <t>633100000</t>
  </si>
  <si>
    <t xml:space="preserve">Povrchová úprava průmyslových podlah pro těžký provoz vsypovou směsí  - rampa</t>
  </si>
  <si>
    <t>965042241</t>
  </si>
  <si>
    <t>Bourání podkladů pod dlažby nebo mazanin betonových nebo z litého asfaltu tl přes 100 mm pl přes 4 m2 - rampa</t>
  </si>
  <si>
    <t>981011112</t>
  </si>
  <si>
    <t>Demolice budov dřevěných ostatních oboustranně obitých nebo omítnutých postupným rozebíráním - kontejner.objekt se sedlovou střechou 6x9,6m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</si>
  <si>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</si>
  <si>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</si>
  <si>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</si>
  <si>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</si>
  <si>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997013601</t>
  </si>
  <si>
    <t>Poplatek za uložení na skládce (skládkovné) stavebního odpadu betonového kód odpadu 17 01 01</t>
  </si>
  <si>
    <t>998226011</t>
  </si>
  <si>
    <t>Přesun hmot pro pozemní komunikace</t>
  </si>
  <si>
    <t xml:space="preserve">Montáž atypických zámečnických konstrukcí  -15,2m</t>
  </si>
  <si>
    <t>úhelník ocelový rovnostranný jakost 11 375 80x80x8mm- 15,2 m, s pracnami po 0,5m, pozink.</t>
  </si>
  <si>
    <t>783009421</t>
  </si>
  <si>
    <t>Bezpečnostní šrafování stěnových nebo podlahových hran rampy</t>
  </si>
  <si>
    <t>SO 05 -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</si>
  <si>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</si>
  <si>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</si>
  <si>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</si>
  <si>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</si>
  <si>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</si>
  <si>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</si>
  <si>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</si>
  <si>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</si>
  <si>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</si>
  <si>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012103000</t>
  </si>
  <si>
    <t>Geodetické práce před výstavbou</t>
  </si>
  <si>
    <t>013244000a</t>
  </si>
  <si>
    <t>Dokumentace pro provádění stavby - výztuž pilot</t>
  </si>
  <si>
    <t>013244000b</t>
  </si>
  <si>
    <t>Dokumentace pro provádění stavby - dílenská dokumentace</t>
  </si>
  <si>
    <t>VRN3</t>
  </si>
  <si>
    <t>Zařízení staveniště</t>
  </si>
  <si>
    <t>030001000</t>
  </si>
  <si>
    <t>VRN4</t>
  </si>
  <si>
    <t>Inženýrská činnost</t>
  </si>
  <si>
    <t>040001000</t>
  </si>
  <si>
    <t>043134000</t>
  </si>
  <si>
    <t>Zkouška statická parapláně</t>
  </si>
  <si>
    <t>043134000.1</t>
  </si>
  <si>
    <t>Zkoušky zatěžovací - statická zkouška parapláně</t>
  </si>
  <si>
    <t>045203000</t>
  </si>
  <si>
    <t>Kompletační činnost</t>
  </si>
  <si>
    <t>VRN7</t>
  </si>
  <si>
    <t>Provozní vlivy</t>
  </si>
  <si>
    <t>071002000</t>
  </si>
  <si>
    <t>Provoz investora, třetích osob</t>
  </si>
  <si>
    <t>VRN9</t>
  </si>
  <si>
    <t>Ostatní náklady</t>
  </si>
  <si>
    <t>090001000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</si>
</sst>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007E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Skladová a instruktážní hala v areálu SOS a SOU Vlašim v Tehově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12. 5. 2020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Skladová a instru...'!J30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'SO 01 - Skladová a instru...'!P142</f>
        <v>0</v>
      </c>
      <c r="AV95" s="125">
        <f>'SO 01 - Skladová a instru...'!J33</f>
        <v>0</v>
      </c>
      <c r="AW95" s="125">
        <f>'SO 01 - Skladová a instru...'!J34</f>
        <v>0</v>
      </c>
      <c r="AX95" s="125">
        <f>'SO 01 - Skladová a instru...'!J35</f>
        <v>0</v>
      </c>
      <c r="AY95" s="125">
        <f>'SO 01 - Skladová a instru...'!J36</f>
        <v>0</v>
      </c>
      <c r="AZ95" s="125">
        <f>'SO 01 - Skladová a instru...'!F33</f>
        <v>0</v>
      </c>
      <c r="BA95" s="125">
        <f>'SO 01 - Skladová a instru...'!F34</f>
        <v>0</v>
      </c>
      <c r="BB95" s="125">
        <f>'SO 01 - Skladová a instru...'!F35</f>
        <v>0</v>
      </c>
      <c r="BC95" s="125">
        <f>'SO 01 - Skladová a instru...'!F36</f>
        <v>0</v>
      </c>
      <c r="BD95" s="127">
        <f>'SO 01 - Skladová a instru...'!F37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02 - Zpevněné plochy'!J30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'SO 02 - Zpevněné plochy'!P131</f>
        <v>0</v>
      </c>
      <c r="AV96" s="125">
        <f>'SO 02 - Zpevněné plochy'!J33</f>
        <v>0</v>
      </c>
      <c r="AW96" s="125">
        <f>'SO 02 - Zpevněné plochy'!J34</f>
        <v>0</v>
      </c>
      <c r="AX96" s="125">
        <f>'SO 02 - Zpevněné plochy'!J35</f>
        <v>0</v>
      </c>
      <c r="AY96" s="125">
        <f>'SO 02 - Zpevněné plochy'!J36</f>
        <v>0</v>
      </c>
      <c r="AZ96" s="125">
        <f>'SO 02 - Zpevněné plochy'!F33</f>
        <v>0</v>
      </c>
      <c r="BA96" s="125">
        <f>'SO 02 - Zpevněné plochy'!F34</f>
        <v>0</v>
      </c>
      <c r="BB96" s="125">
        <f>'SO 02 - Zpevněné plochy'!F35</f>
        <v>0</v>
      </c>
      <c r="BC96" s="125">
        <f>'SO 02 - Zpevněné plochy'!F36</f>
        <v>0</v>
      </c>
      <c r="BD96" s="127">
        <f>'SO 02 - Zpevněné plochy'!F37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03 - Venkovní rozvody'!J30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'SO 03 - Venkovní rozvody'!P124</f>
        <v>0</v>
      </c>
      <c r="AV97" s="125">
        <f>'SO 03 - Venkovní rozvody'!J33</f>
        <v>0</v>
      </c>
      <c r="AW97" s="125">
        <f>'SO 03 - Venkovní rozvody'!J34</f>
        <v>0</v>
      </c>
      <c r="AX97" s="125">
        <f>'SO 03 - Venkovní rozvody'!J35</f>
        <v>0</v>
      </c>
      <c r="AY97" s="125">
        <f>'SO 03 - Venkovní rozvody'!J36</f>
        <v>0</v>
      </c>
      <c r="AZ97" s="125">
        <f>'SO 03 - Venkovní rozvody'!F33</f>
        <v>0</v>
      </c>
      <c r="BA97" s="125">
        <f>'SO 03 - Venkovní rozvody'!F34</f>
        <v>0</v>
      </c>
      <c r="BB97" s="125">
        <f>'SO 03 - Venkovní rozvody'!F35</f>
        <v>0</v>
      </c>
      <c r="BC97" s="125">
        <f>'SO 03 - Venkovní rozvody'!F36</f>
        <v>0</v>
      </c>
      <c r="BD97" s="127">
        <f>'SO 03 - Venkovní rozvody'!F37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24.7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'SO 04 -  Přemístnění mobi...'!J30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'SO 04 -  Přemístnění mobi...'!P129</f>
        <v>0</v>
      </c>
      <c r="AV98" s="125">
        <f>'SO 04 -  Přemístnění mobi...'!J33</f>
        <v>0</v>
      </c>
      <c r="AW98" s="125">
        <f>'SO 04 -  Přemístnění mobi...'!J34</f>
        <v>0</v>
      </c>
      <c r="AX98" s="125">
        <f>'SO 04 -  Přemístnění mobi...'!J35</f>
        <v>0</v>
      </c>
      <c r="AY98" s="125">
        <f>'SO 04 -  Přemístnění mobi...'!J36</f>
        <v>0</v>
      </c>
      <c r="AZ98" s="125">
        <f>'SO 04 -  Přemístnění mobi...'!F33</f>
        <v>0</v>
      </c>
      <c r="BA98" s="125">
        <f>'SO 04 -  Přemístnění mobi...'!F34</f>
        <v>0</v>
      </c>
      <c r="BB98" s="125">
        <f>'SO 04 -  Přemístnění mobi...'!F35</f>
        <v>0</v>
      </c>
      <c r="BC98" s="125">
        <f>'SO 04 -  Přemístnění mobi...'!F36</f>
        <v>0</v>
      </c>
      <c r="BD98" s="127">
        <f>'SO 04 -  Přemístnění mobi...'!F37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94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'SO 05 - Vedlejší rozpočto...'!J30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9">
        <v>0</v>
      </c>
      <c r="AT99" s="130">
        <f>ROUND(SUM(AV99:AW99),2)</f>
        <v>0</v>
      </c>
      <c r="AU99" s="131">
        <f>'SO 05 - Vedlejší rozpočto...'!P122</f>
        <v>0</v>
      </c>
      <c r="AV99" s="130">
        <f>'SO 05 - Vedlejší rozpočto...'!J33</f>
        <v>0</v>
      </c>
      <c r="AW99" s="130">
        <f>'SO 05 - Vedlejší rozpočto...'!J34</f>
        <v>0</v>
      </c>
      <c r="AX99" s="130">
        <f>'SO 05 - Vedlejší rozpočto...'!J35</f>
        <v>0</v>
      </c>
      <c r="AY99" s="130">
        <f>'SO 05 - Vedlejší rozpočto...'!J36</f>
        <v>0</v>
      </c>
      <c r="AZ99" s="130">
        <f>'SO 05 - Vedlejší rozpočto...'!F33</f>
        <v>0</v>
      </c>
      <c r="BA99" s="130">
        <f>'SO 05 - Vedlejší rozpočto...'!F34</f>
        <v>0</v>
      </c>
      <c r="BB99" s="130">
        <f>'SO 05 - Vedlejší rozpočto...'!F35</f>
        <v>0</v>
      </c>
      <c r="BC99" s="130">
        <f>'SO 05 - Vedlejší rozpočto...'!F36</f>
        <v>0</v>
      </c>
      <c r="BD99" s="132">
        <f>'SO 05 - Vedlejší rozpočto...'!F37</f>
        <v>0</v>
      </c>
      <c r="BE99" s="7"/>
      <c r="BT99" s="128" t="s">
        <v>81</v>
      </c>
      <c r="BV99" s="128" t="s">
        <v>75</v>
      </c>
      <c r="BW99" s="128" t="s">
        <v>95</v>
      </c>
      <c r="BX99" s="128" t="s">
        <v>5</v>
      </c>
      <c r="CL99" s="128" t="s">
        <v>1</v>
      </c>
      <c r="CM99" s="128" t="s">
        <v>83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lvmQnCiHLcEG16fbEghLMW6XpPr/geyguFyjc8ntmlxRaOJWYU/z+F7oWcGffq816epTHuepsesusSQ6k/wYog==" hashValue="H/FyYY3Dp9kkhURXrfKKs7s3mPw7l7ey8WUkLh8vcpOJbbjo7fPkMreodYUF5XuenQpvj1eGbD3anwtLnhA1H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kladová a instru...'!C2" display="/"/>
    <hyperlink ref="A96" location="'SO 02 - Zpevněné plochy'!C2" display="/"/>
    <hyperlink ref="A97" location="'SO 03 - Venkovní rozvody'!C2" display="/"/>
    <hyperlink ref="A98" location="'SO 04 -  Přemístnění mobi...'!C2" display="/"/>
    <hyperlink ref="A99" location="'SO 05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s="1" customFormat="1" ht="24.96" customHeight="1">
      <c r="B4" s="17"/>
      <c r="D4" s="137" t="s">
        <v>96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Skladová a instruktážní hala v areálu SOS a SOU Vlašim v Tehově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97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98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12. 5. 2020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ROUND(J142,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ROUND((SUM(BE142:BE393)),  2)</f>
        <v>0</v>
      </c>
      <c r="G33" s="35"/>
      <c r="H33" s="35"/>
      <c r="I33" s="159">
        <v>0.20999999999999999</v>
      </c>
      <c r="J33" s="158">
        <f>ROUND(((SUM(BE142:BE393))*I33),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39</v>
      </c>
      <c r="F34" s="158">
        <f>ROUND((SUM(BF142:BF393)),  2)</f>
        <v>0</v>
      </c>
      <c r="G34" s="35"/>
      <c r="H34" s="35"/>
      <c r="I34" s="159">
        <v>0.14999999999999999</v>
      </c>
      <c r="J34" s="158">
        <f>ROUND(((SUM(BF142:BF393))*I34),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ROUND((SUM(BG142:BG393)),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ROUND((SUM(BH142:BH393)),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ROUND((SUM(BI142:BI393)),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Skladová a instruktážní hala v areálu SOS a SOU Vlašim v Tehově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Skladová a instruktážní hala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12. 5. 2020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100</v>
      </c>
      <c r="D94" s="186"/>
      <c r="E94" s="186"/>
      <c r="F94" s="186"/>
      <c r="G94" s="186"/>
      <c r="H94" s="186"/>
      <c r="I94" s="187"/>
      <c r="J94" s="188" t="s">
        <v>101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102</v>
      </c>
      <c r="D96" s="37"/>
      <c r="E96" s="37"/>
      <c r="F96" s="37"/>
      <c r="G96" s="37"/>
      <c r="H96" s="37"/>
      <c r="I96" s="141"/>
      <c r="J96" s="107">
        <f>J142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90"/>
      <c r="C97" s="191"/>
      <c r="D97" s="192" t="s">
        <v>104</v>
      </c>
      <c r="E97" s="193"/>
      <c r="F97" s="193"/>
      <c r="G97" s="193"/>
      <c r="H97" s="193"/>
      <c r="I97" s="194"/>
      <c r="J97" s="195">
        <f>J143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105</v>
      </c>
      <c r="E98" s="200"/>
      <c r="F98" s="200"/>
      <c r="G98" s="200"/>
      <c r="H98" s="200"/>
      <c r="I98" s="201"/>
      <c r="J98" s="202">
        <f>J144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106</v>
      </c>
      <c r="E99" s="200"/>
      <c r="F99" s="200"/>
      <c r="G99" s="200"/>
      <c r="H99" s="200"/>
      <c r="I99" s="201"/>
      <c r="J99" s="202">
        <f>J159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107</v>
      </c>
      <c r="E100" s="200"/>
      <c r="F100" s="200"/>
      <c r="G100" s="200"/>
      <c r="H100" s="200"/>
      <c r="I100" s="201"/>
      <c r="J100" s="202">
        <f>J186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108</v>
      </c>
      <c r="E101" s="200"/>
      <c r="F101" s="200"/>
      <c r="G101" s="200"/>
      <c r="H101" s="200"/>
      <c r="I101" s="201"/>
      <c r="J101" s="202">
        <f>J201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109</v>
      </c>
      <c r="E102" s="200"/>
      <c r="F102" s="200"/>
      <c r="G102" s="200"/>
      <c r="H102" s="200"/>
      <c r="I102" s="201"/>
      <c r="J102" s="202">
        <f>J215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110</v>
      </c>
      <c r="E103" s="200"/>
      <c r="F103" s="200"/>
      <c r="G103" s="200"/>
      <c r="H103" s="200"/>
      <c r="I103" s="201"/>
      <c r="J103" s="202">
        <f>J223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111</v>
      </c>
      <c r="E104" s="200"/>
      <c r="F104" s="200"/>
      <c r="G104" s="200"/>
      <c r="H104" s="200"/>
      <c r="I104" s="201"/>
      <c r="J104" s="202">
        <f>J232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112</v>
      </c>
      <c r="E105" s="200"/>
      <c r="F105" s="200"/>
      <c r="G105" s="200"/>
      <c r="H105" s="200"/>
      <c r="I105" s="201"/>
      <c r="J105" s="202">
        <f>J239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113</v>
      </c>
      <c r="E106" s="200"/>
      <c r="F106" s="200"/>
      <c r="G106" s="200"/>
      <c r="H106" s="200"/>
      <c r="I106" s="201"/>
      <c r="J106" s="202">
        <f>J245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114</v>
      </c>
      <c r="E107" s="193"/>
      <c r="F107" s="193"/>
      <c r="G107" s="193"/>
      <c r="H107" s="193"/>
      <c r="I107" s="194"/>
      <c r="J107" s="195">
        <f>J247</f>
        <v>0</v>
      </c>
      <c r="K107" s="191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7"/>
      <c r="C108" s="198"/>
      <c r="D108" s="199" t="s">
        <v>115</v>
      </c>
      <c r="E108" s="200"/>
      <c r="F108" s="200"/>
      <c r="G108" s="200"/>
      <c r="H108" s="200"/>
      <c r="I108" s="201"/>
      <c r="J108" s="202">
        <f>J248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116</v>
      </c>
      <c r="E109" s="200"/>
      <c r="F109" s="200"/>
      <c r="G109" s="200"/>
      <c r="H109" s="200"/>
      <c r="I109" s="201"/>
      <c r="J109" s="202">
        <f>J268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117</v>
      </c>
      <c r="E110" s="200"/>
      <c r="F110" s="200"/>
      <c r="G110" s="200"/>
      <c r="H110" s="200"/>
      <c r="I110" s="201"/>
      <c r="J110" s="202">
        <f>J279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118</v>
      </c>
      <c r="E111" s="200"/>
      <c r="F111" s="200"/>
      <c r="G111" s="200"/>
      <c r="H111" s="200"/>
      <c r="I111" s="201"/>
      <c r="J111" s="202">
        <f>J294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119</v>
      </c>
      <c r="E112" s="200"/>
      <c r="F112" s="200"/>
      <c r="G112" s="200"/>
      <c r="H112" s="200"/>
      <c r="I112" s="201"/>
      <c r="J112" s="202">
        <f>J296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120</v>
      </c>
      <c r="E113" s="200"/>
      <c r="F113" s="200"/>
      <c r="G113" s="200"/>
      <c r="H113" s="200"/>
      <c r="I113" s="201"/>
      <c r="J113" s="202">
        <f>J310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121</v>
      </c>
      <c r="E114" s="200"/>
      <c r="F114" s="200"/>
      <c r="G114" s="200"/>
      <c r="H114" s="200"/>
      <c r="I114" s="201"/>
      <c r="J114" s="202">
        <f>J328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122</v>
      </c>
      <c r="E115" s="200"/>
      <c r="F115" s="200"/>
      <c r="G115" s="200"/>
      <c r="H115" s="200"/>
      <c r="I115" s="201"/>
      <c r="J115" s="202">
        <f>J342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123</v>
      </c>
      <c r="E116" s="200"/>
      <c r="F116" s="200"/>
      <c r="G116" s="200"/>
      <c r="H116" s="200"/>
      <c r="I116" s="201"/>
      <c r="J116" s="202">
        <f>J373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124</v>
      </c>
      <c r="E117" s="200"/>
      <c r="F117" s="200"/>
      <c r="G117" s="200"/>
      <c r="H117" s="200"/>
      <c r="I117" s="201"/>
      <c r="J117" s="202">
        <f>J381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125</v>
      </c>
      <c r="E118" s="200"/>
      <c r="F118" s="200"/>
      <c r="G118" s="200"/>
      <c r="H118" s="200"/>
      <c r="I118" s="201"/>
      <c r="J118" s="202">
        <f>J383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126</v>
      </c>
      <c r="E119" s="200"/>
      <c r="F119" s="200"/>
      <c r="G119" s="200"/>
      <c r="H119" s="200"/>
      <c r="I119" s="201"/>
      <c r="J119" s="202">
        <f>J386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127</v>
      </c>
      <c r="E120" s="200"/>
      <c r="F120" s="200"/>
      <c r="G120" s="200"/>
      <c r="H120" s="200"/>
      <c r="I120" s="201"/>
      <c r="J120" s="202">
        <f>J388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128</v>
      </c>
      <c r="E121" s="193"/>
      <c r="F121" s="193"/>
      <c r="G121" s="193"/>
      <c r="H121" s="193"/>
      <c r="I121" s="194"/>
      <c r="J121" s="195">
        <f>J391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129</v>
      </c>
      <c r="E122" s="200"/>
      <c r="F122" s="200"/>
      <c r="G122" s="200"/>
      <c r="H122" s="200"/>
      <c r="I122" s="201"/>
      <c r="J122" s="202">
        <f>J392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5"/>
      <c r="B123" s="36"/>
      <c r="C123" s="37"/>
      <c r="D123" s="37"/>
      <c r="E123" s="37"/>
      <c r="F123" s="37"/>
      <c r="G123" s="37"/>
      <c r="H123" s="37"/>
      <c r="I123" s="14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180"/>
      <c r="J124" s="64"/>
      <c r="K124" s="64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8" s="2" customFormat="1" ht="6.96" customHeight="1">
      <c r="A128" s="35"/>
      <c r="B128" s="65"/>
      <c r="C128" s="66"/>
      <c r="D128" s="66"/>
      <c r="E128" s="66"/>
      <c r="F128" s="66"/>
      <c r="G128" s="66"/>
      <c r="H128" s="66"/>
      <c r="I128" s="183"/>
      <c r="J128" s="66"/>
      <c r="K128" s="66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4.96" customHeight="1">
      <c r="A129" s="35"/>
      <c r="B129" s="36"/>
      <c r="C129" s="20" t="s">
        <v>130</v>
      </c>
      <c r="D129" s="37"/>
      <c r="E129" s="37"/>
      <c r="F129" s="37"/>
      <c r="G129" s="37"/>
      <c r="H129" s="37"/>
      <c r="I129" s="141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141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16</v>
      </c>
      <c r="D131" s="37"/>
      <c r="E131" s="37"/>
      <c r="F131" s="37"/>
      <c r="G131" s="37"/>
      <c r="H131" s="37"/>
      <c r="I131" s="141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6.5" customHeight="1">
      <c r="A132" s="35"/>
      <c r="B132" s="36"/>
      <c r="C132" s="37"/>
      <c r="D132" s="37"/>
      <c r="E132" s="184" t="str">
        <f>E7</f>
        <v>Skladová a instruktážní hala v areálu SOS a SOU Vlašim v Tehově</v>
      </c>
      <c r="F132" s="29"/>
      <c r="G132" s="29"/>
      <c r="H132" s="29"/>
      <c r="I132" s="141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2" customHeight="1">
      <c r="A133" s="35"/>
      <c r="B133" s="36"/>
      <c r="C133" s="29" t="s">
        <v>97</v>
      </c>
      <c r="D133" s="37"/>
      <c r="E133" s="37"/>
      <c r="F133" s="37"/>
      <c r="G133" s="37"/>
      <c r="H133" s="37"/>
      <c r="I133" s="141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6.5" customHeight="1">
      <c r="A134" s="35"/>
      <c r="B134" s="36"/>
      <c r="C134" s="37"/>
      <c r="D134" s="37"/>
      <c r="E134" s="73" t="str">
        <f>E9</f>
        <v>SO 01 - Skladová a instruktážní hala</v>
      </c>
      <c r="F134" s="37"/>
      <c r="G134" s="37"/>
      <c r="H134" s="37"/>
      <c r="I134" s="141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6.96" customHeight="1">
      <c r="A135" s="35"/>
      <c r="B135" s="36"/>
      <c r="C135" s="37"/>
      <c r="D135" s="37"/>
      <c r="E135" s="37"/>
      <c r="F135" s="37"/>
      <c r="G135" s="37"/>
      <c r="H135" s="37"/>
      <c r="I135" s="141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2" customHeight="1">
      <c r="A136" s="35"/>
      <c r="B136" s="36"/>
      <c r="C136" s="29" t="s">
        <v>20</v>
      </c>
      <c r="D136" s="37"/>
      <c r="E136" s="37"/>
      <c r="F136" s="24" t="str">
        <f>F12</f>
        <v xml:space="preserve"> </v>
      </c>
      <c r="G136" s="37"/>
      <c r="H136" s="37"/>
      <c r="I136" s="144" t="s">
        <v>22</v>
      </c>
      <c r="J136" s="76" t="str">
        <f>IF(J12="","",J12)</f>
        <v>12. 5. 2020</v>
      </c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141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5.15" customHeight="1">
      <c r="A138" s="35"/>
      <c r="B138" s="36"/>
      <c r="C138" s="29" t="s">
        <v>24</v>
      </c>
      <c r="D138" s="37"/>
      <c r="E138" s="37"/>
      <c r="F138" s="24" t="str">
        <f>E15</f>
        <v xml:space="preserve"> </v>
      </c>
      <c r="G138" s="37"/>
      <c r="H138" s="37"/>
      <c r="I138" s="144" t="s">
        <v>29</v>
      </c>
      <c r="J138" s="33" t="str">
        <f>E21</f>
        <v xml:space="preserve"> </v>
      </c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5.15" customHeight="1">
      <c r="A139" s="35"/>
      <c r="B139" s="36"/>
      <c r="C139" s="29" t="s">
        <v>27</v>
      </c>
      <c r="D139" s="37"/>
      <c r="E139" s="37"/>
      <c r="F139" s="24" t="str">
        <f>IF(E18="","",E18)</f>
        <v>Vyplň údaj</v>
      </c>
      <c r="G139" s="37"/>
      <c r="H139" s="37"/>
      <c r="I139" s="144" t="s">
        <v>31</v>
      </c>
      <c r="J139" s="33" t="str">
        <f>E24</f>
        <v xml:space="preserve"> </v>
      </c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0.32" customHeight="1">
      <c r="A140" s="35"/>
      <c r="B140" s="36"/>
      <c r="C140" s="37"/>
      <c r="D140" s="37"/>
      <c r="E140" s="37"/>
      <c r="F140" s="37"/>
      <c r="G140" s="37"/>
      <c r="H140" s="37"/>
      <c r="I140" s="141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11" customFormat="1" ht="29.28" customHeight="1">
      <c r="A141" s="204"/>
      <c r="B141" s="205"/>
      <c r="C141" s="206" t="s">
        <v>131</v>
      </c>
      <c r="D141" s="207" t="s">
        <v>58</v>
      </c>
      <c r="E141" s="207" t="s">
        <v>54</v>
      </c>
      <c r="F141" s="207" t="s">
        <v>55</v>
      </c>
      <c r="G141" s="207" t="s">
        <v>132</v>
      </c>
      <c r="H141" s="207" t="s">
        <v>133</v>
      </c>
      <c r="I141" s="208" t="s">
        <v>134</v>
      </c>
      <c r="J141" s="209" t="s">
        <v>101</v>
      </c>
      <c r="K141" s="210" t="s">
        <v>135</v>
      </c>
      <c r="L141" s="211"/>
      <c r="M141" s="97" t="s">
        <v>1</v>
      </c>
      <c r="N141" s="98" t="s">
        <v>37</v>
      </c>
      <c r="O141" s="98" t="s">
        <v>136</v>
      </c>
      <c r="P141" s="98" t="s">
        <v>137</v>
      </c>
      <c r="Q141" s="98" t="s">
        <v>138</v>
      </c>
      <c r="R141" s="98" t="s">
        <v>139</v>
      </c>
      <c r="S141" s="98" t="s">
        <v>140</v>
      </c>
      <c r="T141" s="99" t="s">
        <v>141</v>
      </c>
      <c r="U141" s="204"/>
      <c r="V141" s="204"/>
      <c r="W141" s="204"/>
      <c r="X141" s="204"/>
      <c r="Y141" s="204"/>
      <c r="Z141" s="204"/>
      <c r="AA141" s="204"/>
      <c r="AB141" s="204"/>
      <c r="AC141" s="204"/>
      <c r="AD141" s="204"/>
      <c r="AE141" s="204"/>
    </row>
    <row r="142" s="2" customFormat="1" ht="22.8" customHeight="1">
      <c r="A142" s="35"/>
      <c r="B142" s="36"/>
      <c r="C142" s="104" t="s">
        <v>142</v>
      </c>
      <c r="D142" s="37"/>
      <c r="E142" s="37"/>
      <c r="F142" s="37"/>
      <c r="G142" s="37"/>
      <c r="H142" s="37"/>
      <c r="I142" s="141"/>
      <c r="J142" s="212">
        <f>BK142</f>
        <v>0</v>
      </c>
      <c r="K142" s="37"/>
      <c r="L142" s="41"/>
      <c r="M142" s="100"/>
      <c r="N142" s="213"/>
      <c r="O142" s="101"/>
      <c r="P142" s="214">
        <f>P143+P247+P391</f>
        <v>0</v>
      </c>
      <c r="Q142" s="101"/>
      <c r="R142" s="214">
        <f>R143+R247+R391</f>
        <v>0.50048000000000004</v>
      </c>
      <c r="S142" s="101"/>
      <c r="T142" s="215">
        <f>T143+T247+T391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72</v>
      </c>
      <c r="AU142" s="14" t="s">
        <v>103</v>
      </c>
      <c r="BK142" s="216">
        <f>BK143+BK247+BK391</f>
        <v>0</v>
      </c>
    </row>
    <row r="143" s="12" customFormat="1" ht="25.92" customHeight="1">
      <c r="A143" s="12"/>
      <c r="B143" s="217"/>
      <c r="C143" s="218"/>
      <c r="D143" s="219" t="s">
        <v>72</v>
      </c>
      <c r="E143" s="220" t="s">
        <v>143</v>
      </c>
      <c r="F143" s="220" t="s">
        <v>144</v>
      </c>
      <c r="G143" s="218"/>
      <c r="H143" s="218"/>
      <c r="I143" s="221"/>
      <c r="J143" s="222">
        <f>BK143</f>
        <v>0</v>
      </c>
      <c r="K143" s="218"/>
      <c r="L143" s="223"/>
      <c r="M143" s="224"/>
      <c r="N143" s="225"/>
      <c r="O143" s="225"/>
      <c r="P143" s="226">
        <f>P144+P159+P186+P201+P215+P223+P232+P239+P245</f>
        <v>0</v>
      </c>
      <c r="Q143" s="225"/>
      <c r="R143" s="226">
        <f>R144+R159+R186+R201+R215+R223+R232+R239+R245</f>
        <v>0.50048000000000004</v>
      </c>
      <c r="S143" s="225"/>
      <c r="T143" s="227">
        <f>T144+T159+T186+T201+T215+T223+T232+T239+T245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8" t="s">
        <v>81</v>
      </c>
      <c r="AT143" s="229" t="s">
        <v>72</v>
      </c>
      <c r="AU143" s="229" t="s">
        <v>73</v>
      </c>
      <c r="AY143" s="228" t="s">
        <v>145</v>
      </c>
      <c r="BK143" s="230">
        <f>BK144+BK159+BK186+BK201+BK215+BK223+BK232+BK239+BK245</f>
        <v>0</v>
      </c>
    </row>
    <row r="144" s="12" customFormat="1" ht="22.8" customHeight="1">
      <c r="A144" s="12"/>
      <c r="B144" s="217"/>
      <c r="C144" s="218"/>
      <c r="D144" s="219" t="s">
        <v>72</v>
      </c>
      <c r="E144" s="231" t="s">
        <v>81</v>
      </c>
      <c r="F144" s="231" t="s">
        <v>146</v>
      </c>
      <c r="G144" s="218"/>
      <c r="H144" s="218"/>
      <c r="I144" s="221"/>
      <c r="J144" s="232">
        <f>BK144</f>
        <v>0</v>
      </c>
      <c r="K144" s="218"/>
      <c r="L144" s="223"/>
      <c r="M144" s="224"/>
      <c r="N144" s="225"/>
      <c r="O144" s="225"/>
      <c r="P144" s="226">
        <f>SUM(P145:P158)</f>
        <v>0</v>
      </c>
      <c r="Q144" s="225"/>
      <c r="R144" s="226">
        <f>SUM(R145:R158)</f>
        <v>0</v>
      </c>
      <c r="S144" s="225"/>
      <c r="T144" s="227">
        <f>SUM(T145:T158)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8" t="s">
        <v>81</v>
      </c>
      <c r="AT144" s="229" t="s">
        <v>72</v>
      </c>
      <c r="AU144" s="229" t="s">
        <v>81</v>
      </c>
      <c r="AY144" s="228" t="s">
        <v>145</v>
      </c>
      <c r="BK144" s="230">
        <f>SUM(BK145:BK158)</f>
        <v>0</v>
      </c>
    </row>
    <row r="145" s="2" customFormat="1" ht="21.75" customHeight="1">
      <c r="A145" s="35"/>
      <c r="B145" s="36"/>
      <c r="C145" s="233" t="s">
        <v>81</v>
      </c>
      <c r="D145" s="233" t="s">
        <v>147</v>
      </c>
      <c r="E145" s="234" t="s">
        <v>148</v>
      </c>
      <c r="F145" s="235" t="s">
        <v>149</v>
      </c>
      <c r="G145" s="236" t="s">
        <v>150</v>
      </c>
      <c r="H145" s="237">
        <v>1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38</v>
      </c>
      <c r="O145" s="8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151</v>
      </c>
      <c r="AT145" s="245" t="s">
        <v>147</v>
      </c>
      <c r="AU145" s="245" t="s">
        <v>83</v>
      </c>
      <c r="AY145" s="14" t="s">
        <v>145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81</v>
      </c>
      <c r="BK145" s="246">
        <f>ROUND(I145*H145,2)</f>
        <v>0</v>
      </c>
      <c r="BL145" s="14" t="s">
        <v>151</v>
      </c>
      <c r="BM145" s="245" t="s">
        <v>83</v>
      </c>
    </row>
    <row r="146" s="2" customFormat="1" ht="21.75" customHeight="1">
      <c r="A146" s="35"/>
      <c r="B146" s="36"/>
      <c r="C146" s="233" t="s">
        <v>83</v>
      </c>
      <c r="D146" s="233" t="s">
        <v>147</v>
      </c>
      <c r="E146" s="234" t="s">
        <v>152</v>
      </c>
      <c r="F146" s="235" t="s">
        <v>153</v>
      </c>
      <c r="G146" s="236" t="s">
        <v>150</v>
      </c>
      <c r="H146" s="237">
        <v>2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38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151</v>
      </c>
      <c r="AT146" s="245" t="s">
        <v>147</v>
      </c>
      <c r="AU146" s="245" t="s">
        <v>83</v>
      </c>
      <c r="AY146" s="14" t="s">
        <v>145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81</v>
      </c>
      <c r="BK146" s="246">
        <f>ROUND(I146*H146,2)</f>
        <v>0</v>
      </c>
      <c r="BL146" s="14" t="s">
        <v>151</v>
      </c>
      <c r="BM146" s="245" t="s">
        <v>151</v>
      </c>
    </row>
    <row r="147" s="2" customFormat="1" ht="16.5" customHeight="1">
      <c r="A147" s="35"/>
      <c r="B147" s="36"/>
      <c r="C147" s="233" t="s">
        <v>154</v>
      </c>
      <c r="D147" s="233" t="s">
        <v>147</v>
      </c>
      <c r="E147" s="234" t="s">
        <v>155</v>
      </c>
      <c r="F147" s="235" t="s">
        <v>156</v>
      </c>
      <c r="G147" s="236" t="s">
        <v>150</v>
      </c>
      <c r="H147" s="237">
        <v>7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38</v>
      </c>
      <c r="O147" s="8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151</v>
      </c>
      <c r="AT147" s="245" t="s">
        <v>147</v>
      </c>
      <c r="AU147" s="245" t="s">
        <v>83</v>
      </c>
      <c r="AY147" s="14" t="s">
        <v>145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81</v>
      </c>
      <c r="BK147" s="246">
        <f>ROUND(I147*H147,2)</f>
        <v>0</v>
      </c>
      <c r="BL147" s="14" t="s">
        <v>151</v>
      </c>
      <c r="BM147" s="245" t="s">
        <v>157</v>
      </c>
    </row>
    <row r="148" s="2" customFormat="1" ht="21.75" customHeight="1">
      <c r="A148" s="35"/>
      <c r="B148" s="36"/>
      <c r="C148" s="233" t="s">
        <v>151</v>
      </c>
      <c r="D148" s="233" t="s">
        <v>147</v>
      </c>
      <c r="E148" s="234" t="s">
        <v>158</v>
      </c>
      <c r="F148" s="235" t="s">
        <v>159</v>
      </c>
      <c r="G148" s="236" t="s">
        <v>160</v>
      </c>
      <c r="H148" s="237">
        <v>402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38</v>
      </c>
      <c r="O148" s="88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151</v>
      </c>
      <c r="AT148" s="245" t="s">
        <v>147</v>
      </c>
      <c r="AU148" s="245" t="s">
        <v>83</v>
      </c>
      <c r="AY148" s="14" t="s">
        <v>145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81</v>
      </c>
      <c r="BK148" s="246">
        <f>ROUND(I148*H148,2)</f>
        <v>0</v>
      </c>
      <c r="BL148" s="14" t="s">
        <v>151</v>
      </c>
      <c r="BM148" s="245" t="s">
        <v>161</v>
      </c>
    </row>
    <row r="149" s="2" customFormat="1" ht="21.75" customHeight="1">
      <c r="A149" s="35"/>
      <c r="B149" s="36"/>
      <c r="C149" s="233" t="s">
        <v>162</v>
      </c>
      <c r="D149" s="233" t="s">
        <v>147</v>
      </c>
      <c r="E149" s="234" t="s">
        <v>163</v>
      </c>
      <c r="F149" s="235" t="s">
        <v>164</v>
      </c>
      <c r="G149" s="236" t="s">
        <v>160</v>
      </c>
      <c r="H149" s="237">
        <v>402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38</v>
      </c>
      <c r="O149" s="88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151</v>
      </c>
      <c r="AT149" s="245" t="s">
        <v>147</v>
      </c>
      <c r="AU149" s="245" t="s">
        <v>83</v>
      </c>
      <c r="AY149" s="14" t="s">
        <v>145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81</v>
      </c>
      <c r="BK149" s="246">
        <f>ROUND(I149*H149,2)</f>
        <v>0</v>
      </c>
      <c r="BL149" s="14" t="s">
        <v>151</v>
      </c>
      <c r="BM149" s="245" t="s">
        <v>165</v>
      </c>
    </row>
    <row r="150" s="2" customFormat="1" ht="21.75" customHeight="1">
      <c r="A150" s="35"/>
      <c r="B150" s="36"/>
      <c r="C150" s="233" t="s">
        <v>157</v>
      </c>
      <c r="D150" s="233" t="s">
        <v>147</v>
      </c>
      <c r="E150" s="234" t="s">
        <v>166</v>
      </c>
      <c r="F150" s="235" t="s">
        <v>167</v>
      </c>
      <c r="G150" s="236" t="s">
        <v>160</v>
      </c>
      <c r="H150" s="237">
        <v>785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38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151</v>
      </c>
      <c r="AT150" s="245" t="s">
        <v>147</v>
      </c>
      <c r="AU150" s="245" t="s">
        <v>83</v>
      </c>
      <c r="AY150" s="14" t="s">
        <v>145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81</v>
      </c>
      <c r="BK150" s="246">
        <f>ROUND(I150*H150,2)</f>
        <v>0</v>
      </c>
      <c r="BL150" s="14" t="s">
        <v>151</v>
      </c>
      <c r="BM150" s="245" t="s">
        <v>168</v>
      </c>
    </row>
    <row r="151" s="2" customFormat="1" ht="21.75" customHeight="1">
      <c r="A151" s="35"/>
      <c r="B151" s="36"/>
      <c r="C151" s="233" t="s">
        <v>169</v>
      </c>
      <c r="D151" s="233" t="s">
        <v>147</v>
      </c>
      <c r="E151" s="234" t="s">
        <v>170</v>
      </c>
      <c r="F151" s="235" t="s">
        <v>171</v>
      </c>
      <c r="G151" s="236" t="s">
        <v>172</v>
      </c>
      <c r="H151" s="237">
        <v>883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38</v>
      </c>
      <c r="O151" s="8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151</v>
      </c>
      <c r="AT151" s="245" t="s">
        <v>147</v>
      </c>
      <c r="AU151" s="245" t="s">
        <v>83</v>
      </c>
      <c r="AY151" s="14" t="s">
        <v>145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81</v>
      </c>
      <c r="BK151" s="246">
        <f>ROUND(I151*H151,2)</f>
        <v>0</v>
      </c>
      <c r="BL151" s="14" t="s">
        <v>151</v>
      </c>
      <c r="BM151" s="245" t="s">
        <v>173</v>
      </c>
    </row>
    <row r="152" s="2" customFormat="1" ht="21.75" customHeight="1">
      <c r="A152" s="35"/>
      <c r="B152" s="36"/>
      <c r="C152" s="233" t="s">
        <v>161</v>
      </c>
      <c r="D152" s="233" t="s">
        <v>147</v>
      </c>
      <c r="E152" s="234" t="s">
        <v>174</v>
      </c>
      <c r="F152" s="235" t="s">
        <v>175</v>
      </c>
      <c r="G152" s="236" t="s">
        <v>172</v>
      </c>
      <c r="H152" s="237">
        <v>26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38</v>
      </c>
      <c r="O152" s="88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151</v>
      </c>
      <c r="AT152" s="245" t="s">
        <v>147</v>
      </c>
      <c r="AU152" s="245" t="s">
        <v>83</v>
      </c>
      <c r="AY152" s="14" t="s">
        <v>145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81</v>
      </c>
      <c r="BK152" s="246">
        <f>ROUND(I152*H152,2)</f>
        <v>0</v>
      </c>
      <c r="BL152" s="14" t="s">
        <v>151</v>
      </c>
      <c r="BM152" s="245" t="s">
        <v>176</v>
      </c>
    </row>
    <row r="153" s="2" customFormat="1" ht="16.5" customHeight="1">
      <c r="A153" s="35"/>
      <c r="B153" s="36"/>
      <c r="C153" s="233" t="s">
        <v>177</v>
      </c>
      <c r="D153" s="233" t="s">
        <v>147</v>
      </c>
      <c r="E153" s="234" t="s">
        <v>178</v>
      </c>
      <c r="F153" s="235" t="s">
        <v>179</v>
      </c>
      <c r="G153" s="236" t="s">
        <v>160</v>
      </c>
      <c r="H153" s="237">
        <v>61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38</v>
      </c>
      <c r="O153" s="88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151</v>
      </c>
      <c r="AT153" s="245" t="s">
        <v>147</v>
      </c>
      <c r="AU153" s="245" t="s">
        <v>83</v>
      </c>
      <c r="AY153" s="14" t="s">
        <v>145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81</v>
      </c>
      <c r="BK153" s="246">
        <f>ROUND(I153*H153,2)</f>
        <v>0</v>
      </c>
      <c r="BL153" s="14" t="s">
        <v>151</v>
      </c>
      <c r="BM153" s="245" t="s">
        <v>180</v>
      </c>
    </row>
    <row r="154" s="2" customFormat="1" ht="16.5" customHeight="1">
      <c r="A154" s="35"/>
      <c r="B154" s="36"/>
      <c r="C154" s="233" t="s">
        <v>165</v>
      </c>
      <c r="D154" s="233" t="s">
        <v>147</v>
      </c>
      <c r="E154" s="234" t="s">
        <v>181</v>
      </c>
      <c r="F154" s="235" t="s">
        <v>182</v>
      </c>
      <c r="G154" s="236" t="s">
        <v>160</v>
      </c>
      <c r="H154" s="237">
        <v>61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38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151</v>
      </c>
      <c r="AT154" s="245" t="s">
        <v>147</v>
      </c>
      <c r="AU154" s="245" t="s">
        <v>83</v>
      </c>
      <c r="AY154" s="14" t="s">
        <v>145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81</v>
      </c>
      <c r="BK154" s="246">
        <f>ROUND(I154*H154,2)</f>
        <v>0</v>
      </c>
      <c r="BL154" s="14" t="s">
        <v>151</v>
      </c>
      <c r="BM154" s="245" t="s">
        <v>183</v>
      </c>
    </row>
    <row r="155" s="2" customFormat="1" ht="21.75" customHeight="1">
      <c r="A155" s="35"/>
      <c r="B155" s="36"/>
      <c r="C155" s="233" t="s">
        <v>184</v>
      </c>
      <c r="D155" s="233" t="s">
        <v>147</v>
      </c>
      <c r="E155" s="234" t="s">
        <v>185</v>
      </c>
      <c r="F155" s="235" t="s">
        <v>186</v>
      </c>
      <c r="G155" s="236" t="s">
        <v>172</v>
      </c>
      <c r="H155" s="237">
        <v>883</v>
      </c>
      <c r="I155" s="238"/>
      <c r="J155" s="239">
        <f>ROUND(I155*H155,2)</f>
        <v>0</v>
      </c>
      <c r="K155" s="240"/>
      <c r="L155" s="41"/>
      <c r="M155" s="241" t="s">
        <v>1</v>
      </c>
      <c r="N155" s="242" t="s">
        <v>38</v>
      </c>
      <c r="O155" s="88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5" t="s">
        <v>151</v>
      </c>
      <c r="AT155" s="245" t="s">
        <v>147</v>
      </c>
      <c r="AU155" s="245" t="s">
        <v>83</v>
      </c>
      <c r="AY155" s="14" t="s">
        <v>145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4" t="s">
        <v>81</v>
      </c>
      <c r="BK155" s="246">
        <f>ROUND(I155*H155,2)</f>
        <v>0</v>
      </c>
      <c r="BL155" s="14" t="s">
        <v>151</v>
      </c>
      <c r="BM155" s="245" t="s">
        <v>187</v>
      </c>
    </row>
    <row r="156" s="2" customFormat="1" ht="21.75" customHeight="1">
      <c r="A156" s="35"/>
      <c r="B156" s="36"/>
      <c r="C156" s="233" t="s">
        <v>168</v>
      </c>
      <c r="D156" s="233" t="s">
        <v>147</v>
      </c>
      <c r="E156" s="234" t="s">
        <v>188</v>
      </c>
      <c r="F156" s="235" t="s">
        <v>189</v>
      </c>
      <c r="G156" s="236" t="s">
        <v>190</v>
      </c>
      <c r="H156" s="237">
        <v>1589.4000000000001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38</v>
      </c>
      <c r="O156" s="88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151</v>
      </c>
      <c r="AT156" s="245" t="s">
        <v>147</v>
      </c>
      <c r="AU156" s="245" t="s">
        <v>83</v>
      </c>
      <c r="AY156" s="14" t="s">
        <v>145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81</v>
      </c>
      <c r="BK156" s="246">
        <f>ROUND(I156*H156,2)</f>
        <v>0</v>
      </c>
      <c r="BL156" s="14" t="s">
        <v>151</v>
      </c>
      <c r="BM156" s="245" t="s">
        <v>191</v>
      </c>
    </row>
    <row r="157" s="2" customFormat="1" ht="16.5" customHeight="1">
      <c r="A157" s="35"/>
      <c r="B157" s="36"/>
      <c r="C157" s="233" t="s">
        <v>192</v>
      </c>
      <c r="D157" s="233" t="s">
        <v>147</v>
      </c>
      <c r="E157" s="234" t="s">
        <v>193</v>
      </c>
      <c r="F157" s="235" t="s">
        <v>194</v>
      </c>
      <c r="G157" s="236" t="s">
        <v>172</v>
      </c>
      <c r="H157" s="237">
        <v>883</v>
      </c>
      <c r="I157" s="238"/>
      <c r="J157" s="239">
        <f>ROUND(I157*H157,2)</f>
        <v>0</v>
      </c>
      <c r="K157" s="240"/>
      <c r="L157" s="41"/>
      <c r="M157" s="241" t="s">
        <v>1</v>
      </c>
      <c r="N157" s="242" t="s">
        <v>38</v>
      </c>
      <c r="O157" s="88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5" t="s">
        <v>151</v>
      </c>
      <c r="AT157" s="245" t="s">
        <v>147</v>
      </c>
      <c r="AU157" s="245" t="s">
        <v>83</v>
      </c>
      <c r="AY157" s="14" t="s">
        <v>145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4" t="s">
        <v>81</v>
      </c>
      <c r="BK157" s="246">
        <f>ROUND(I157*H157,2)</f>
        <v>0</v>
      </c>
      <c r="BL157" s="14" t="s">
        <v>151</v>
      </c>
      <c r="BM157" s="245" t="s">
        <v>195</v>
      </c>
    </row>
    <row r="158" s="2" customFormat="1" ht="21.75" customHeight="1">
      <c r="A158" s="35"/>
      <c r="B158" s="36"/>
      <c r="C158" s="233" t="s">
        <v>173</v>
      </c>
      <c r="D158" s="233" t="s">
        <v>147</v>
      </c>
      <c r="E158" s="234" t="s">
        <v>196</v>
      </c>
      <c r="F158" s="235" t="s">
        <v>197</v>
      </c>
      <c r="G158" s="236" t="s">
        <v>160</v>
      </c>
      <c r="H158" s="237">
        <v>1100.5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38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151</v>
      </c>
      <c r="AT158" s="245" t="s">
        <v>147</v>
      </c>
      <c r="AU158" s="245" t="s">
        <v>83</v>
      </c>
      <c r="AY158" s="14" t="s">
        <v>145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81</v>
      </c>
      <c r="BK158" s="246">
        <f>ROUND(I158*H158,2)</f>
        <v>0</v>
      </c>
      <c r="BL158" s="14" t="s">
        <v>151</v>
      </c>
      <c r="BM158" s="245" t="s">
        <v>198</v>
      </c>
    </row>
    <row r="159" s="12" customFormat="1" ht="22.8" customHeight="1">
      <c r="A159" s="12"/>
      <c r="B159" s="217"/>
      <c r="C159" s="218"/>
      <c r="D159" s="219" t="s">
        <v>72</v>
      </c>
      <c r="E159" s="231" t="s">
        <v>83</v>
      </c>
      <c r="F159" s="231" t="s">
        <v>199</v>
      </c>
      <c r="G159" s="218"/>
      <c r="H159" s="218"/>
      <c r="I159" s="221"/>
      <c r="J159" s="232">
        <f>BK159</f>
        <v>0</v>
      </c>
      <c r="K159" s="218"/>
      <c r="L159" s="223"/>
      <c r="M159" s="224"/>
      <c r="N159" s="225"/>
      <c r="O159" s="225"/>
      <c r="P159" s="226">
        <f>SUM(P160:P185)</f>
        <v>0</v>
      </c>
      <c r="Q159" s="225"/>
      <c r="R159" s="226">
        <f>SUM(R160:R185)</f>
        <v>0</v>
      </c>
      <c r="S159" s="225"/>
      <c r="T159" s="227">
        <f>SUM(T160:T185)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8" t="s">
        <v>81</v>
      </c>
      <c r="AT159" s="229" t="s">
        <v>72</v>
      </c>
      <c r="AU159" s="229" t="s">
        <v>81</v>
      </c>
      <c r="AY159" s="228" t="s">
        <v>145</v>
      </c>
      <c r="BK159" s="230">
        <f>SUM(BK160:BK185)</f>
        <v>0</v>
      </c>
    </row>
    <row r="160" s="2" customFormat="1" ht="16.5" customHeight="1">
      <c r="A160" s="35"/>
      <c r="B160" s="36"/>
      <c r="C160" s="233" t="s">
        <v>8</v>
      </c>
      <c r="D160" s="233" t="s">
        <v>147</v>
      </c>
      <c r="E160" s="234" t="s">
        <v>200</v>
      </c>
      <c r="F160" s="235" t="s">
        <v>201</v>
      </c>
      <c r="G160" s="236" t="s">
        <v>202</v>
      </c>
      <c r="H160" s="237">
        <v>40</v>
      </c>
      <c r="I160" s="238"/>
      <c r="J160" s="239">
        <f>ROUND(I160*H160,2)</f>
        <v>0</v>
      </c>
      <c r="K160" s="240"/>
      <c r="L160" s="41"/>
      <c r="M160" s="241" t="s">
        <v>1</v>
      </c>
      <c r="N160" s="242" t="s">
        <v>38</v>
      </c>
      <c r="O160" s="88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5" t="s">
        <v>151</v>
      </c>
      <c r="AT160" s="245" t="s">
        <v>147</v>
      </c>
      <c r="AU160" s="245" t="s">
        <v>83</v>
      </c>
      <c r="AY160" s="14" t="s">
        <v>145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4" t="s">
        <v>81</v>
      </c>
      <c r="BK160" s="246">
        <f>ROUND(I160*H160,2)</f>
        <v>0</v>
      </c>
      <c r="BL160" s="14" t="s">
        <v>151</v>
      </c>
      <c r="BM160" s="245" t="s">
        <v>203</v>
      </c>
    </row>
    <row r="161" s="2" customFormat="1" ht="16.5" customHeight="1">
      <c r="A161" s="35"/>
      <c r="B161" s="36"/>
      <c r="C161" s="233" t="s">
        <v>176</v>
      </c>
      <c r="D161" s="233" t="s">
        <v>147</v>
      </c>
      <c r="E161" s="234" t="s">
        <v>204</v>
      </c>
      <c r="F161" s="235" t="s">
        <v>205</v>
      </c>
      <c r="G161" s="236" t="s">
        <v>202</v>
      </c>
      <c r="H161" s="237">
        <v>60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38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151</v>
      </c>
      <c r="AT161" s="245" t="s">
        <v>147</v>
      </c>
      <c r="AU161" s="245" t="s">
        <v>83</v>
      </c>
      <c r="AY161" s="14" t="s">
        <v>145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81</v>
      </c>
      <c r="BK161" s="246">
        <f>ROUND(I161*H161,2)</f>
        <v>0</v>
      </c>
      <c r="BL161" s="14" t="s">
        <v>151</v>
      </c>
      <c r="BM161" s="245" t="s">
        <v>206</v>
      </c>
    </row>
    <row r="162" s="2" customFormat="1" ht="21.75" customHeight="1">
      <c r="A162" s="35"/>
      <c r="B162" s="36"/>
      <c r="C162" s="233" t="s">
        <v>207</v>
      </c>
      <c r="D162" s="233" t="s">
        <v>147</v>
      </c>
      <c r="E162" s="234" t="s">
        <v>208</v>
      </c>
      <c r="F162" s="235" t="s">
        <v>209</v>
      </c>
      <c r="G162" s="236" t="s">
        <v>172</v>
      </c>
      <c r="H162" s="237">
        <v>32</v>
      </c>
      <c r="I162" s="238"/>
      <c r="J162" s="239">
        <f>ROUND(I162*H162,2)</f>
        <v>0</v>
      </c>
      <c r="K162" s="240"/>
      <c r="L162" s="41"/>
      <c r="M162" s="241" t="s">
        <v>1</v>
      </c>
      <c r="N162" s="242" t="s">
        <v>38</v>
      </c>
      <c r="O162" s="88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5" t="s">
        <v>151</v>
      </c>
      <c r="AT162" s="245" t="s">
        <v>147</v>
      </c>
      <c r="AU162" s="245" t="s">
        <v>83</v>
      </c>
      <c r="AY162" s="14" t="s">
        <v>145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4" t="s">
        <v>81</v>
      </c>
      <c r="BK162" s="246">
        <f>ROUND(I162*H162,2)</f>
        <v>0</v>
      </c>
      <c r="BL162" s="14" t="s">
        <v>151</v>
      </c>
      <c r="BM162" s="245" t="s">
        <v>210</v>
      </c>
    </row>
    <row r="163" s="2" customFormat="1" ht="33" customHeight="1">
      <c r="A163" s="35"/>
      <c r="B163" s="36"/>
      <c r="C163" s="233" t="s">
        <v>180</v>
      </c>
      <c r="D163" s="233" t="s">
        <v>147</v>
      </c>
      <c r="E163" s="234" t="s">
        <v>211</v>
      </c>
      <c r="F163" s="235" t="s">
        <v>212</v>
      </c>
      <c r="G163" s="236" t="s">
        <v>213</v>
      </c>
      <c r="H163" s="237">
        <v>17</v>
      </c>
      <c r="I163" s="238"/>
      <c r="J163" s="239">
        <f>ROUND(I163*H163,2)</f>
        <v>0</v>
      </c>
      <c r="K163" s="240"/>
      <c r="L163" s="41"/>
      <c r="M163" s="241" t="s">
        <v>1</v>
      </c>
      <c r="N163" s="242" t="s">
        <v>38</v>
      </c>
      <c r="O163" s="88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151</v>
      </c>
      <c r="AT163" s="245" t="s">
        <v>147</v>
      </c>
      <c r="AU163" s="245" t="s">
        <v>83</v>
      </c>
      <c r="AY163" s="14" t="s">
        <v>145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81</v>
      </c>
      <c r="BK163" s="246">
        <f>ROUND(I163*H163,2)</f>
        <v>0</v>
      </c>
      <c r="BL163" s="14" t="s">
        <v>151</v>
      </c>
      <c r="BM163" s="245" t="s">
        <v>214</v>
      </c>
    </row>
    <row r="164" s="2" customFormat="1" ht="21.75" customHeight="1">
      <c r="A164" s="35"/>
      <c r="B164" s="36"/>
      <c r="C164" s="233" t="s">
        <v>215</v>
      </c>
      <c r="D164" s="233" t="s">
        <v>147</v>
      </c>
      <c r="E164" s="234" t="s">
        <v>216</v>
      </c>
      <c r="F164" s="235" t="s">
        <v>217</v>
      </c>
      <c r="G164" s="236" t="s">
        <v>213</v>
      </c>
      <c r="H164" s="237">
        <v>170.09999999999999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38</v>
      </c>
      <c r="O164" s="88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151</v>
      </c>
      <c r="AT164" s="245" t="s">
        <v>147</v>
      </c>
      <c r="AU164" s="245" t="s">
        <v>83</v>
      </c>
      <c r="AY164" s="14" t="s">
        <v>145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81</v>
      </c>
      <c r="BK164" s="246">
        <f>ROUND(I164*H164,2)</f>
        <v>0</v>
      </c>
      <c r="BL164" s="14" t="s">
        <v>151</v>
      </c>
      <c r="BM164" s="245" t="s">
        <v>218</v>
      </c>
    </row>
    <row r="165" s="2" customFormat="1" ht="21.75" customHeight="1">
      <c r="A165" s="35"/>
      <c r="B165" s="36"/>
      <c r="C165" s="233" t="s">
        <v>183</v>
      </c>
      <c r="D165" s="233" t="s">
        <v>147</v>
      </c>
      <c r="E165" s="234" t="s">
        <v>219</v>
      </c>
      <c r="F165" s="235" t="s">
        <v>220</v>
      </c>
      <c r="G165" s="236" t="s">
        <v>213</v>
      </c>
      <c r="H165" s="237">
        <v>18.800000000000001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38</v>
      </c>
      <c r="O165" s="88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151</v>
      </c>
      <c r="AT165" s="245" t="s">
        <v>147</v>
      </c>
      <c r="AU165" s="245" t="s">
        <v>83</v>
      </c>
      <c r="AY165" s="14" t="s">
        <v>145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81</v>
      </c>
      <c r="BK165" s="246">
        <f>ROUND(I165*H165,2)</f>
        <v>0</v>
      </c>
      <c r="BL165" s="14" t="s">
        <v>151</v>
      </c>
      <c r="BM165" s="245" t="s">
        <v>221</v>
      </c>
    </row>
    <row r="166" s="2" customFormat="1" ht="21.75" customHeight="1">
      <c r="A166" s="35"/>
      <c r="B166" s="36"/>
      <c r="C166" s="233" t="s">
        <v>7</v>
      </c>
      <c r="D166" s="233" t="s">
        <v>147</v>
      </c>
      <c r="E166" s="234" t="s">
        <v>222</v>
      </c>
      <c r="F166" s="235" t="s">
        <v>223</v>
      </c>
      <c r="G166" s="236" t="s">
        <v>172</v>
      </c>
      <c r="H166" s="237">
        <v>101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38</v>
      </c>
      <c r="O166" s="88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151</v>
      </c>
      <c r="AT166" s="245" t="s">
        <v>147</v>
      </c>
      <c r="AU166" s="245" t="s">
        <v>83</v>
      </c>
      <c r="AY166" s="14" t="s">
        <v>145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81</v>
      </c>
      <c r="BK166" s="246">
        <f>ROUND(I166*H166,2)</f>
        <v>0</v>
      </c>
      <c r="BL166" s="14" t="s">
        <v>151</v>
      </c>
      <c r="BM166" s="245" t="s">
        <v>224</v>
      </c>
    </row>
    <row r="167" s="2" customFormat="1" ht="21.75" customHeight="1">
      <c r="A167" s="35"/>
      <c r="B167" s="36"/>
      <c r="C167" s="233" t="s">
        <v>187</v>
      </c>
      <c r="D167" s="233" t="s">
        <v>147</v>
      </c>
      <c r="E167" s="234" t="s">
        <v>185</v>
      </c>
      <c r="F167" s="235" t="s">
        <v>186</v>
      </c>
      <c r="G167" s="236" t="s">
        <v>172</v>
      </c>
      <c r="H167" s="237">
        <v>101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38</v>
      </c>
      <c r="O167" s="88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5" t="s">
        <v>151</v>
      </c>
      <c r="AT167" s="245" t="s">
        <v>147</v>
      </c>
      <c r="AU167" s="245" t="s">
        <v>83</v>
      </c>
      <c r="AY167" s="14" t="s">
        <v>145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4" t="s">
        <v>81</v>
      </c>
      <c r="BK167" s="246">
        <f>ROUND(I167*H167,2)</f>
        <v>0</v>
      </c>
      <c r="BL167" s="14" t="s">
        <v>151</v>
      </c>
      <c r="BM167" s="245" t="s">
        <v>225</v>
      </c>
    </row>
    <row r="168" s="2" customFormat="1" ht="16.5" customHeight="1">
      <c r="A168" s="35"/>
      <c r="B168" s="36"/>
      <c r="C168" s="233" t="s">
        <v>226</v>
      </c>
      <c r="D168" s="233" t="s">
        <v>147</v>
      </c>
      <c r="E168" s="234" t="s">
        <v>193</v>
      </c>
      <c r="F168" s="235" t="s">
        <v>194</v>
      </c>
      <c r="G168" s="236" t="s">
        <v>172</v>
      </c>
      <c r="H168" s="237">
        <v>101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38</v>
      </c>
      <c r="O168" s="88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151</v>
      </c>
      <c r="AT168" s="245" t="s">
        <v>147</v>
      </c>
      <c r="AU168" s="245" t="s">
        <v>83</v>
      </c>
      <c r="AY168" s="14" t="s">
        <v>145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81</v>
      </c>
      <c r="BK168" s="246">
        <f>ROUND(I168*H168,2)</f>
        <v>0</v>
      </c>
      <c r="BL168" s="14" t="s">
        <v>151</v>
      </c>
      <c r="BM168" s="245" t="s">
        <v>227</v>
      </c>
    </row>
    <row r="169" s="2" customFormat="1" ht="21.75" customHeight="1">
      <c r="A169" s="35"/>
      <c r="B169" s="36"/>
      <c r="C169" s="233" t="s">
        <v>191</v>
      </c>
      <c r="D169" s="233" t="s">
        <v>147</v>
      </c>
      <c r="E169" s="234" t="s">
        <v>228</v>
      </c>
      <c r="F169" s="235" t="s">
        <v>229</v>
      </c>
      <c r="G169" s="236" t="s">
        <v>213</v>
      </c>
      <c r="H169" s="237">
        <v>151</v>
      </c>
      <c r="I169" s="238"/>
      <c r="J169" s="239">
        <f>ROUND(I169*H169,2)</f>
        <v>0</v>
      </c>
      <c r="K169" s="240"/>
      <c r="L169" s="41"/>
      <c r="M169" s="241" t="s">
        <v>1</v>
      </c>
      <c r="N169" s="242" t="s">
        <v>38</v>
      </c>
      <c r="O169" s="88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5" t="s">
        <v>151</v>
      </c>
      <c r="AT169" s="245" t="s">
        <v>147</v>
      </c>
      <c r="AU169" s="245" t="s">
        <v>83</v>
      </c>
      <c r="AY169" s="14" t="s">
        <v>145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4" t="s">
        <v>81</v>
      </c>
      <c r="BK169" s="246">
        <f>ROUND(I169*H169,2)</f>
        <v>0</v>
      </c>
      <c r="BL169" s="14" t="s">
        <v>151</v>
      </c>
      <c r="BM169" s="245" t="s">
        <v>230</v>
      </c>
    </row>
    <row r="170" s="2" customFormat="1" ht="21.75" customHeight="1">
      <c r="A170" s="35"/>
      <c r="B170" s="36"/>
      <c r="C170" s="233" t="s">
        <v>231</v>
      </c>
      <c r="D170" s="233" t="s">
        <v>147</v>
      </c>
      <c r="E170" s="234" t="s">
        <v>232</v>
      </c>
      <c r="F170" s="235" t="s">
        <v>233</v>
      </c>
      <c r="G170" s="236" t="s">
        <v>213</v>
      </c>
      <c r="H170" s="237">
        <v>24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38</v>
      </c>
      <c r="O170" s="88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5" t="s">
        <v>151</v>
      </c>
      <c r="AT170" s="245" t="s">
        <v>147</v>
      </c>
      <c r="AU170" s="245" t="s">
        <v>83</v>
      </c>
      <c r="AY170" s="14" t="s">
        <v>145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4" t="s">
        <v>81</v>
      </c>
      <c r="BK170" s="246">
        <f>ROUND(I170*H170,2)</f>
        <v>0</v>
      </c>
      <c r="BL170" s="14" t="s">
        <v>151</v>
      </c>
      <c r="BM170" s="245" t="s">
        <v>234</v>
      </c>
    </row>
    <row r="171" s="2" customFormat="1" ht="16.5" customHeight="1">
      <c r="A171" s="35"/>
      <c r="B171" s="36"/>
      <c r="C171" s="233" t="s">
        <v>195</v>
      </c>
      <c r="D171" s="233" t="s">
        <v>147</v>
      </c>
      <c r="E171" s="234" t="s">
        <v>235</v>
      </c>
      <c r="F171" s="235" t="s">
        <v>236</v>
      </c>
      <c r="G171" s="236" t="s">
        <v>160</v>
      </c>
      <c r="H171" s="237">
        <v>97</v>
      </c>
      <c r="I171" s="238"/>
      <c r="J171" s="239">
        <f>ROUND(I171*H171,2)</f>
        <v>0</v>
      </c>
      <c r="K171" s="240"/>
      <c r="L171" s="41"/>
      <c r="M171" s="241" t="s">
        <v>1</v>
      </c>
      <c r="N171" s="242" t="s">
        <v>38</v>
      </c>
      <c r="O171" s="88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5" t="s">
        <v>151</v>
      </c>
      <c r="AT171" s="245" t="s">
        <v>147</v>
      </c>
      <c r="AU171" s="245" t="s">
        <v>83</v>
      </c>
      <c r="AY171" s="14" t="s">
        <v>145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4" t="s">
        <v>81</v>
      </c>
      <c r="BK171" s="246">
        <f>ROUND(I171*H171,2)</f>
        <v>0</v>
      </c>
      <c r="BL171" s="14" t="s">
        <v>151</v>
      </c>
      <c r="BM171" s="245" t="s">
        <v>237</v>
      </c>
    </row>
    <row r="172" s="2" customFormat="1" ht="16.5" customHeight="1">
      <c r="A172" s="35"/>
      <c r="B172" s="36"/>
      <c r="C172" s="247" t="s">
        <v>238</v>
      </c>
      <c r="D172" s="247" t="s">
        <v>239</v>
      </c>
      <c r="E172" s="248" t="s">
        <v>240</v>
      </c>
      <c r="F172" s="249" t="s">
        <v>241</v>
      </c>
      <c r="G172" s="250" t="s">
        <v>160</v>
      </c>
      <c r="H172" s="251">
        <v>101</v>
      </c>
      <c r="I172" s="252"/>
      <c r="J172" s="253">
        <f>ROUND(I172*H172,2)</f>
        <v>0</v>
      </c>
      <c r="K172" s="254"/>
      <c r="L172" s="255"/>
      <c r="M172" s="256" t="s">
        <v>1</v>
      </c>
      <c r="N172" s="257" t="s">
        <v>38</v>
      </c>
      <c r="O172" s="88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5" t="s">
        <v>161</v>
      </c>
      <c r="AT172" s="245" t="s">
        <v>239</v>
      </c>
      <c r="AU172" s="245" t="s">
        <v>83</v>
      </c>
      <c r="AY172" s="14" t="s">
        <v>145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4" t="s">
        <v>81</v>
      </c>
      <c r="BK172" s="246">
        <f>ROUND(I172*H172,2)</f>
        <v>0</v>
      </c>
      <c r="BL172" s="14" t="s">
        <v>151</v>
      </c>
      <c r="BM172" s="245" t="s">
        <v>242</v>
      </c>
    </row>
    <row r="173" s="2" customFormat="1" ht="16.5" customHeight="1">
      <c r="A173" s="35"/>
      <c r="B173" s="36"/>
      <c r="C173" s="247" t="s">
        <v>198</v>
      </c>
      <c r="D173" s="247" t="s">
        <v>239</v>
      </c>
      <c r="E173" s="248" t="s">
        <v>243</v>
      </c>
      <c r="F173" s="249" t="s">
        <v>244</v>
      </c>
      <c r="G173" s="250" t="s">
        <v>160</v>
      </c>
      <c r="H173" s="251">
        <v>101</v>
      </c>
      <c r="I173" s="252"/>
      <c r="J173" s="253">
        <f>ROUND(I173*H173,2)</f>
        <v>0</v>
      </c>
      <c r="K173" s="254"/>
      <c r="L173" s="255"/>
      <c r="M173" s="256" t="s">
        <v>1</v>
      </c>
      <c r="N173" s="257" t="s">
        <v>38</v>
      </c>
      <c r="O173" s="88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5" t="s">
        <v>161</v>
      </c>
      <c r="AT173" s="245" t="s">
        <v>239</v>
      </c>
      <c r="AU173" s="245" t="s">
        <v>83</v>
      </c>
      <c r="AY173" s="14" t="s">
        <v>145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4" t="s">
        <v>81</v>
      </c>
      <c r="BK173" s="246">
        <f>ROUND(I173*H173,2)</f>
        <v>0</v>
      </c>
      <c r="BL173" s="14" t="s">
        <v>151</v>
      </c>
      <c r="BM173" s="245" t="s">
        <v>245</v>
      </c>
    </row>
    <row r="174" s="2" customFormat="1" ht="16.5" customHeight="1">
      <c r="A174" s="35"/>
      <c r="B174" s="36"/>
      <c r="C174" s="247" t="s">
        <v>246</v>
      </c>
      <c r="D174" s="247" t="s">
        <v>239</v>
      </c>
      <c r="E174" s="248" t="s">
        <v>247</v>
      </c>
      <c r="F174" s="249" t="s">
        <v>248</v>
      </c>
      <c r="G174" s="250" t="s">
        <v>172</v>
      </c>
      <c r="H174" s="251">
        <v>95</v>
      </c>
      <c r="I174" s="252"/>
      <c r="J174" s="253">
        <f>ROUND(I174*H174,2)</f>
        <v>0</v>
      </c>
      <c r="K174" s="254"/>
      <c r="L174" s="255"/>
      <c r="M174" s="256" t="s">
        <v>1</v>
      </c>
      <c r="N174" s="257" t="s">
        <v>38</v>
      </c>
      <c r="O174" s="88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5" t="s">
        <v>161</v>
      </c>
      <c r="AT174" s="245" t="s">
        <v>239</v>
      </c>
      <c r="AU174" s="245" t="s">
        <v>83</v>
      </c>
      <c r="AY174" s="14" t="s">
        <v>145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4" t="s">
        <v>81</v>
      </c>
      <c r="BK174" s="246">
        <f>ROUND(I174*H174,2)</f>
        <v>0</v>
      </c>
      <c r="BL174" s="14" t="s">
        <v>151</v>
      </c>
      <c r="BM174" s="245" t="s">
        <v>249</v>
      </c>
    </row>
    <row r="175" s="2" customFormat="1" ht="21.75" customHeight="1">
      <c r="A175" s="35"/>
      <c r="B175" s="36"/>
      <c r="C175" s="233" t="s">
        <v>203</v>
      </c>
      <c r="D175" s="233" t="s">
        <v>147</v>
      </c>
      <c r="E175" s="234" t="s">
        <v>250</v>
      </c>
      <c r="F175" s="235" t="s">
        <v>251</v>
      </c>
      <c r="G175" s="236" t="s">
        <v>190</v>
      </c>
      <c r="H175" s="237">
        <v>5.226</v>
      </c>
      <c r="I175" s="238"/>
      <c r="J175" s="239">
        <f>ROUND(I175*H175,2)</f>
        <v>0</v>
      </c>
      <c r="K175" s="240"/>
      <c r="L175" s="41"/>
      <c r="M175" s="241" t="s">
        <v>1</v>
      </c>
      <c r="N175" s="242" t="s">
        <v>38</v>
      </c>
      <c r="O175" s="88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151</v>
      </c>
      <c r="AT175" s="245" t="s">
        <v>147</v>
      </c>
      <c r="AU175" s="245" t="s">
        <v>83</v>
      </c>
      <c r="AY175" s="14" t="s">
        <v>145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81</v>
      </c>
      <c r="BK175" s="246">
        <f>ROUND(I175*H175,2)</f>
        <v>0</v>
      </c>
      <c r="BL175" s="14" t="s">
        <v>151</v>
      </c>
      <c r="BM175" s="245" t="s">
        <v>252</v>
      </c>
    </row>
    <row r="176" s="2" customFormat="1" ht="16.5" customHeight="1">
      <c r="A176" s="35"/>
      <c r="B176" s="36"/>
      <c r="C176" s="233" t="s">
        <v>253</v>
      </c>
      <c r="D176" s="233" t="s">
        <v>147</v>
      </c>
      <c r="E176" s="234" t="s">
        <v>254</v>
      </c>
      <c r="F176" s="235" t="s">
        <v>255</v>
      </c>
      <c r="G176" s="236" t="s">
        <v>150</v>
      </c>
      <c r="H176" s="237">
        <v>26</v>
      </c>
      <c r="I176" s="238"/>
      <c r="J176" s="239">
        <f>ROUND(I176*H176,2)</f>
        <v>0</v>
      </c>
      <c r="K176" s="240"/>
      <c r="L176" s="41"/>
      <c r="M176" s="241" t="s">
        <v>1</v>
      </c>
      <c r="N176" s="242" t="s">
        <v>38</v>
      </c>
      <c r="O176" s="88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5" t="s">
        <v>151</v>
      </c>
      <c r="AT176" s="245" t="s">
        <v>147</v>
      </c>
      <c r="AU176" s="245" t="s">
        <v>83</v>
      </c>
      <c r="AY176" s="14" t="s">
        <v>145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4" t="s">
        <v>81</v>
      </c>
      <c r="BK176" s="246">
        <f>ROUND(I176*H176,2)</f>
        <v>0</v>
      </c>
      <c r="BL176" s="14" t="s">
        <v>151</v>
      </c>
      <c r="BM176" s="245" t="s">
        <v>256</v>
      </c>
    </row>
    <row r="177" s="2" customFormat="1" ht="16.5" customHeight="1">
      <c r="A177" s="35"/>
      <c r="B177" s="36"/>
      <c r="C177" s="233" t="s">
        <v>206</v>
      </c>
      <c r="D177" s="233" t="s">
        <v>147</v>
      </c>
      <c r="E177" s="234" t="s">
        <v>257</v>
      </c>
      <c r="F177" s="235" t="s">
        <v>258</v>
      </c>
      <c r="G177" s="236" t="s">
        <v>172</v>
      </c>
      <c r="H177" s="237">
        <v>26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38</v>
      </c>
      <c r="O177" s="88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151</v>
      </c>
      <c r="AT177" s="245" t="s">
        <v>147</v>
      </c>
      <c r="AU177" s="245" t="s">
        <v>83</v>
      </c>
      <c r="AY177" s="14" t="s">
        <v>145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81</v>
      </c>
      <c r="BK177" s="246">
        <f>ROUND(I177*H177,2)</f>
        <v>0</v>
      </c>
      <c r="BL177" s="14" t="s">
        <v>151</v>
      </c>
      <c r="BM177" s="245" t="s">
        <v>259</v>
      </c>
    </row>
    <row r="178" s="2" customFormat="1" ht="16.5" customHeight="1">
      <c r="A178" s="35"/>
      <c r="B178" s="36"/>
      <c r="C178" s="233" t="s">
        <v>260</v>
      </c>
      <c r="D178" s="233" t="s">
        <v>147</v>
      </c>
      <c r="E178" s="234" t="s">
        <v>261</v>
      </c>
      <c r="F178" s="235" t="s">
        <v>262</v>
      </c>
      <c r="G178" s="236" t="s">
        <v>190</v>
      </c>
      <c r="H178" s="237">
        <v>5.8140000000000001</v>
      </c>
      <c r="I178" s="238"/>
      <c r="J178" s="239">
        <f>ROUND(I178*H178,2)</f>
        <v>0</v>
      </c>
      <c r="K178" s="240"/>
      <c r="L178" s="41"/>
      <c r="M178" s="241" t="s">
        <v>1</v>
      </c>
      <c r="N178" s="242" t="s">
        <v>38</v>
      </c>
      <c r="O178" s="88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5" t="s">
        <v>151</v>
      </c>
      <c r="AT178" s="245" t="s">
        <v>147</v>
      </c>
      <c r="AU178" s="245" t="s">
        <v>83</v>
      </c>
      <c r="AY178" s="14" t="s">
        <v>145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4" t="s">
        <v>81</v>
      </c>
      <c r="BK178" s="246">
        <f>ROUND(I178*H178,2)</f>
        <v>0</v>
      </c>
      <c r="BL178" s="14" t="s">
        <v>151</v>
      </c>
      <c r="BM178" s="245" t="s">
        <v>263</v>
      </c>
    </row>
    <row r="179" s="2" customFormat="1" ht="16.5" customHeight="1">
      <c r="A179" s="35"/>
      <c r="B179" s="36"/>
      <c r="C179" s="233" t="s">
        <v>210</v>
      </c>
      <c r="D179" s="233" t="s">
        <v>147</v>
      </c>
      <c r="E179" s="234" t="s">
        <v>264</v>
      </c>
      <c r="F179" s="235" t="s">
        <v>265</v>
      </c>
      <c r="G179" s="236" t="s">
        <v>160</v>
      </c>
      <c r="H179" s="237">
        <v>90</v>
      </c>
      <c r="I179" s="238"/>
      <c r="J179" s="239">
        <f>ROUND(I179*H179,2)</f>
        <v>0</v>
      </c>
      <c r="K179" s="240"/>
      <c r="L179" s="41"/>
      <c r="M179" s="241" t="s">
        <v>1</v>
      </c>
      <c r="N179" s="242" t="s">
        <v>38</v>
      </c>
      <c r="O179" s="88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5" t="s">
        <v>151</v>
      </c>
      <c r="AT179" s="245" t="s">
        <v>147</v>
      </c>
      <c r="AU179" s="245" t="s">
        <v>83</v>
      </c>
      <c r="AY179" s="14" t="s">
        <v>145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4" t="s">
        <v>81</v>
      </c>
      <c r="BK179" s="246">
        <f>ROUND(I179*H179,2)</f>
        <v>0</v>
      </c>
      <c r="BL179" s="14" t="s">
        <v>151</v>
      </c>
      <c r="BM179" s="245" t="s">
        <v>266</v>
      </c>
    </row>
    <row r="180" s="2" customFormat="1" ht="16.5" customHeight="1">
      <c r="A180" s="35"/>
      <c r="B180" s="36"/>
      <c r="C180" s="233" t="s">
        <v>267</v>
      </c>
      <c r="D180" s="233" t="s">
        <v>147</v>
      </c>
      <c r="E180" s="234" t="s">
        <v>268</v>
      </c>
      <c r="F180" s="235" t="s">
        <v>269</v>
      </c>
      <c r="G180" s="236" t="s">
        <v>160</v>
      </c>
      <c r="H180" s="237">
        <v>110</v>
      </c>
      <c r="I180" s="238"/>
      <c r="J180" s="239">
        <f>ROUND(I180*H180,2)</f>
        <v>0</v>
      </c>
      <c r="K180" s="240"/>
      <c r="L180" s="41"/>
      <c r="M180" s="241" t="s">
        <v>1</v>
      </c>
      <c r="N180" s="242" t="s">
        <v>38</v>
      </c>
      <c r="O180" s="88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5" t="s">
        <v>151</v>
      </c>
      <c r="AT180" s="245" t="s">
        <v>147</v>
      </c>
      <c r="AU180" s="245" t="s">
        <v>83</v>
      </c>
      <c r="AY180" s="14" t="s">
        <v>145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4" t="s">
        <v>81</v>
      </c>
      <c r="BK180" s="246">
        <f>ROUND(I180*H180,2)</f>
        <v>0</v>
      </c>
      <c r="BL180" s="14" t="s">
        <v>151</v>
      </c>
      <c r="BM180" s="245" t="s">
        <v>270</v>
      </c>
    </row>
    <row r="181" s="2" customFormat="1" ht="16.5" customHeight="1">
      <c r="A181" s="35"/>
      <c r="B181" s="36"/>
      <c r="C181" s="233" t="s">
        <v>214</v>
      </c>
      <c r="D181" s="233" t="s">
        <v>147</v>
      </c>
      <c r="E181" s="234" t="s">
        <v>271</v>
      </c>
      <c r="F181" s="235" t="s">
        <v>272</v>
      </c>
      <c r="G181" s="236" t="s">
        <v>160</v>
      </c>
      <c r="H181" s="237">
        <v>110</v>
      </c>
      <c r="I181" s="238"/>
      <c r="J181" s="239">
        <f>ROUND(I181*H181,2)</f>
        <v>0</v>
      </c>
      <c r="K181" s="240"/>
      <c r="L181" s="41"/>
      <c r="M181" s="241" t="s">
        <v>1</v>
      </c>
      <c r="N181" s="242" t="s">
        <v>38</v>
      </c>
      <c r="O181" s="88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5" t="s">
        <v>151</v>
      </c>
      <c r="AT181" s="245" t="s">
        <v>147</v>
      </c>
      <c r="AU181" s="245" t="s">
        <v>83</v>
      </c>
      <c r="AY181" s="14" t="s">
        <v>145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4" t="s">
        <v>81</v>
      </c>
      <c r="BK181" s="246">
        <f>ROUND(I181*H181,2)</f>
        <v>0</v>
      </c>
      <c r="BL181" s="14" t="s">
        <v>151</v>
      </c>
      <c r="BM181" s="245" t="s">
        <v>273</v>
      </c>
    </row>
    <row r="182" s="2" customFormat="1" ht="21.75" customHeight="1">
      <c r="A182" s="35"/>
      <c r="B182" s="36"/>
      <c r="C182" s="233" t="s">
        <v>274</v>
      </c>
      <c r="D182" s="233" t="s">
        <v>147</v>
      </c>
      <c r="E182" s="234" t="s">
        <v>275</v>
      </c>
      <c r="F182" s="235" t="s">
        <v>276</v>
      </c>
      <c r="G182" s="236" t="s">
        <v>160</v>
      </c>
      <c r="H182" s="237">
        <v>191</v>
      </c>
      <c r="I182" s="238"/>
      <c r="J182" s="239">
        <f>ROUND(I182*H182,2)</f>
        <v>0</v>
      </c>
      <c r="K182" s="240"/>
      <c r="L182" s="41"/>
      <c r="M182" s="241" t="s">
        <v>1</v>
      </c>
      <c r="N182" s="242" t="s">
        <v>38</v>
      </c>
      <c r="O182" s="88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5" t="s">
        <v>151</v>
      </c>
      <c r="AT182" s="245" t="s">
        <v>147</v>
      </c>
      <c r="AU182" s="245" t="s">
        <v>83</v>
      </c>
      <c r="AY182" s="14" t="s">
        <v>145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4" t="s">
        <v>81</v>
      </c>
      <c r="BK182" s="246">
        <f>ROUND(I182*H182,2)</f>
        <v>0</v>
      </c>
      <c r="BL182" s="14" t="s">
        <v>151</v>
      </c>
      <c r="BM182" s="245" t="s">
        <v>277</v>
      </c>
    </row>
    <row r="183" s="2" customFormat="1" ht="21.75" customHeight="1">
      <c r="A183" s="35"/>
      <c r="B183" s="36"/>
      <c r="C183" s="233" t="s">
        <v>218</v>
      </c>
      <c r="D183" s="233" t="s">
        <v>147</v>
      </c>
      <c r="E183" s="234" t="s">
        <v>278</v>
      </c>
      <c r="F183" s="235" t="s">
        <v>279</v>
      </c>
      <c r="G183" s="236" t="s">
        <v>160</v>
      </c>
      <c r="H183" s="237">
        <v>33</v>
      </c>
      <c r="I183" s="238"/>
      <c r="J183" s="239">
        <f>ROUND(I183*H183,2)</f>
        <v>0</v>
      </c>
      <c r="K183" s="240"/>
      <c r="L183" s="41"/>
      <c r="M183" s="241" t="s">
        <v>1</v>
      </c>
      <c r="N183" s="242" t="s">
        <v>38</v>
      </c>
      <c r="O183" s="88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5" t="s">
        <v>151</v>
      </c>
      <c r="AT183" s="245" t="s">
        <v>147</v>
      </c>
      <c r="AU183" s="245" t="s">
        <v>83</v>
      </c>
      <c r="AY183" s="14" t="s">
        <v>145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4" t="s">
        <v>81</v>
      </c>
      <c r="BK183" s="246">
        <f>ROUND(I183*H183,2)</f>
        <v>0</v>
      </c>
      <c r="BL183" s="14" t="s">
        <v>151</v>
      </c>
      <c r="BM183" s="245" t="s">
        <v>280</v>
      </c>
    </row>
    <row r="184" s="2" customFormat="1" ht="16.5" customHeight="1">
      <c r="A184" s="35"/>
      <c r="B184" s="36"/>
      <c r="C184" s="233" t="s">
        <v>281</v>
      </c>
      <c r="D184" s="233" t="s">
        <v>147</v>
      </c>
      <c r="E184" s="234" t="s">
        <v>282</v>
      </c>
      <c r="F184" s="235" t="s">
        <v>283</v>
      </c>
      <c r="G184" s="236" t="s">
        <v>213</v>
      </c>
      <c r="H184" s="237">
        <v>4.2000000000000002</v>
      </c>
      <c r="I184" s="238"/>
      <c r="J184" s="239">
        <f>ROUND(I184*H184,2)</f>
        <v>0</v>
      </c>
      <c r="K184" s="240"/>
      <c r="L184" s="41"/>
      <c r="M184" s="241" t="s">
        <v>1</v>
      </c>
      <c r="N184" s="242" t="s">
        <v>38</v>
      </c>
      <c r="O184" s="88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5" t="s">
        <v>151</v>
      </c>
      <c r="AT184" s="245" t="s">
        <v>147</v>
      </c>
      <c r="AU184" s="245" t="s">
        <v>83</v>
      </c>
      <c r="AY184" s="14" t="s">
        <v>145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4" t="s">
        <v>81</v>
      </c>
      <c r="BK184" s="246">
        <f>ROUND(I184*H184,2)</f>
        <v>0</v>
      </c>
      <c r="BL184" s="14" t="s">
        <v>151</v>
      </c>
      <c r="BM184" s="245" t="s">
        <v>284</v>
      </c>
    </row>
    <row r="185" s="2" customFormat="1" ht="21.75" customHeight="1">
      <c r="A185" s="35"/>
      <c r="B185" s="36"/>
      <c r="C185" s="233" t="s">
        <v>221</v>
      </c>
      <c r="D185" s="233" t="s">
        <v>147</v>
      </c>
      <c r="E185" s="234" t="s">
        <v>285</v>
      </c>
      <c r="F185" s="235" t="s">
        <v>286</v>
      </c>
      <c r="G185" s="236" t="s">
        <v>160</v>
      </c>
      <c r="H185" s="237">
        <v>148</v>
      </c>
      <c r="I185" s="238"/>
      <c r="J185" s="239">
        <f>ROUND(I185*H185,2)</f>
        <v>0</v>
      </c>
      <c r="K185" s="240"/>
      <c r="L185" s="41"/>
      <c r="M185" s="241" t="s">
        <v>1</v>
      </c>
      <c r="N185" s="242" t="s">
        <v>38</v>
      </c>
      <c r="O185" s="88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5" t="s">
        <v>151</v>
      </c>
      <c r="AT185" s="245" t="s">
        <v>147</v>
      </c>
      <c r="AU185" s="245" t="s">
        <v>83</v>
      </c>
      <c r="AY185" s="14" t="s">
        <v>145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4" t="s">
        <v>81</v>
      </c>
      <c r="BK185" s="246">
        <f>ROUND(I185*H185,2)</f>
        <v>0</v>
      </c>
      <c r="BL185" s="14" t="s">
        <v>151</v>
      </c>
      <c r="BM185" s="245" t="s">
        <v>287</v>
      </c>
    </row>
    <row r="186" s="12" customFormat="1" ht="22.8" customHeight="1">
      <c r="A186" s="12"/>
      <c r="B186" s="217"/>
      <c r="C186" s="218"/>
      <c r="D186" s="219" t="s">
        <v>72</v>
      </c>
      <c r="E186" s="231" t="s">
        <v>154</v>
      </c>
      <c r="F186" s="231" t="s">
        <v>288</v>
      </c>
      <c r="G186" s="218"/>
      <c r="H186" s="218"/>
      <c r="I186" s="221"/>
      <c r="J186" s="232">
        <f>BK186</f>
        <v>0</v>
      </c>
      <c r="K186" s="218"/>
      <c r="L186" s="223"/>
      <c r="M186" s="224"/>
      <c r="N186" s="225"/>
      <c r="O186" s="225"/>
      <c r="P186" s="226">
        <f>SUM(P187:P200)</f>
        <v>0</v>
      </c>
      <c r="Q186" s="225"/>
      <c r="R186" s="226">
        <f>SUM(R187:R200)</f>
        <v>0</v>
      </c>
      <c r="S186" s="225"/>
      <c r="T186" s="227">
        <f>SUM(T187:T200)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8" t="s">
        <v>81</v>
      </c>
      <c r="AT186" s="229" t="s">
        <v>72</v>
      </c>
      <c r="AU186" s="229" t="s">
        <v>81</v>
      </c>
      <c r="AY186" s="228" t="s">
        <v>145</v>
      </c>
      <c r="BK186" s="230">
        <f>SUM(BK187:BK200)</f>
        <v>0</v>
      </c>
    </row>
    <row r="187" s="2" customFormat="1" ht="16.5" customHeight="1">
      <c r="A187" s="35"/>
      <c r="B187" s="36"/>
      <c r="C187" s="233" t="s">
        <v>289</v>
      </c>
      <c r="D187" s="233" t="s">
        <v>147</v>
      </c>
      <c r="E187" s="234" t="s">
        <v>290</v>
      </c>
      <c r="F187" s="235" t="s">
        <v>291</v>
      </c>
      <c r="G187" s="236" t="s">
        <v>202</v>
      </c>
      <c r="H187" s="237">
        <v>873.25</v>
      </c>
      <c r="I187" s="238"/>
      <c r="J187" s="239">
        <f>ROUND(I187*H187,2)</f>
        <v>0</v>
      </c>
      <c r="K187" s="240"/>
      <c r="L187" s="41"/>
      <c r="M187" s="241" t="s">
        <v>1</v>
      </c>
      <c r="N187" s="242" t="s">
        <v>38</v>
      </c>
      <c r="O187" s="88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5" t="s">
        <v>151</v>
      </c>
      <c r="AT187" s="245" t="s">
        <v>147</v>
      </c>
      <c r="AU187" s="245" t="s">
        <v>83</v>
      </c>
      <c r="AY187" s="14" t="s">
        <v>145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4" t="s">
        <v>81</v>
      </c>
      <c r="BK187" s="246">
        <f>ROUND(I187*H187,2)</f>
        <v>0</v>
      </c>
      <c r="BL187" s="14" t="s">
        <v>151</v>
      </c>
      <c r="BM187" s="245" t="s">
        <v>292</v>
      </c>
    </row>
    <row r="188" s="2" customFormat="1" ht="16.5" customHeight="1">
      <c r="A188" s="35"/>
      <c r="B188" s="36"/>
      <c r="C188" s="233" t="s">
        <v>224</v>
      </c>
      <c r="D188" s="233" t="s">
        <v>147</v>
      </c>
      <c r="E188" s="234" t="s">
        <v>293</v>
      </c>
      <c r="F188" s="235" t="s">
        <v>294</v>
      </c>
      <c r="G188" s="236" t="s">
        <v>172</v>
      </c>
      <c r="H188" s="237">
        <v>0.34999999999999998</v>
      </c>
      <c r="I188" s="238"/>
      <c r="J188" s="239">
        <f>ROUND(I188*H188,2)</f>
        <v>0</v>
      </c>
      <c r="K188" s="240"/>
      <c r="L188" s="41"/>
      <c r="M188" s="241" t="s">
        <v>1</v>
      </c>
      <c r="N188" s="242" t="s">
        <v>38</v>
      </c>
      <c r="O188" s="88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5" t="s">
        <v>151</v>
      </c>
      <c r="AT188" s="245" t="s">
        <v>147</v>
      </c>
      <c r="AU188" s="245" t="s">
        <v>83</v>
      </c>
      <c r="AY188" s="14" t="s">
        <v>145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4" t="s">
        <v>81</v>
      </c>
      <c r="BK188" s="246">
        <f>ROUND(I188*H188,2)</f>
        <v>0</v>
      </c>
      <c r="BL188" s="14" t="s">
        <v>151</v>
      </c>
      <c r="BM188" s="245" t="s">
        <v>295</v>
      </c>
    </row>
    <row r="189" s="2" customFormat="1" ht="21.75" customHeight="1">
      <c r="A189" s="35"/>
      <c r="B189" s="36"/>
      <c r="C189" s="247" t="s">
        <v>296</v>
      </c>
      <c r="D189" s="247" t="s">
        <v>239</v>
      </c>
      <c r="E189" s="248" t="s">
        <v>297</v>
      </c>
      <c r="F189" s="249" t="s">
        <v>298</v>
      </c>
      <c r="G189" s="250" t="s">
        <v>202</v>
      </c>
      <c r="H189" s="251">
        <v>725</v>
      </c>
      <c r="I189" s="252"/>
      <c r="J189" s="253">
        <f>ROUND(I189*H189,2)</f>
        <v>0</v>
      </c>
      <c r="K189" s="254"/>
      <c r="L189" s="255"/>
      <c r="M189" s="256" t="s">
        <v>1</v>
      </c>
      <c r="N189" s="257" t="s">
        <v>38</v>
      </c>
      <c r="O189" s="88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5" t="s">
        <v>161</v>
      </c>
      <c r="AT189" s="245" t="s">
        <v>239</v>
      </c>
      <c r="AU189" s="245" t="s">
        <v>83</v>
      </c>
      <c r="AY189" s="14" t="s">
        <v>145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4" t="s">
        <v>81</v>
      </c>
      <c r="BK189" s="246">
        <f>ROUND(I189*H189,2)</f>
        <v>0</v>
      </c>
      <c r="BL189" s="14" t="s">
        <v>151</v>
      </c>
      <c r="BM189" s="245" t="s">
        <v>299</v>
      </c>
    </row>
    <row r="190" s="2" customFormat="1" ht="21.75" customHeight="1">
      <c r="A190" s="35"/>
      <c r="B190" s="36"/>
      <c r="C190" s="233" t="s">
        <v>225</v>
      </c>
      <c r="D190" s="233" t="s">
        <v>147</v>
      </c>
      <c r="E190" s="234" t="s">
        <v>300</v>
      </c>
      <c r="F190" s="235" t="s">
        <v>301</v>
      </c>
      <c r="G190" s="236" t="s">
        <v>190</v>
      </c>
      <c r="H190" s="237">
        <v>58.600000000000001</v>
      </c>
      <c r="I190" s="238"/>
      <c r="J190" s="239">
        <f>ROUND(I190*H190,2)</f>
        <v>0</v>
      </c>
      <c r="K190" s="240"/>
      <c r="L190" s="41"/>
      <c r="M190" s="241" t="s">
        <v>1</v>
      </c>
      <c r="N190" s="242" t="s">
        <v>38</v>
      </c>
      <c r="O190" s="88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5" t="s">
        <v>151</v>
      </c>
      <c r="AT190" s="245" t="s">
        <v>147</v>
      </c>
      <c r="AU190" s="245" t="s">
        <v>83</v>
      </c>
      <c r="AY190" s="14" t="s">
        <v>145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4" t="s">
        <v>81</v>
      </c>
      <c r="BK190" s="246">
        <f>ROUND(I190*H190,2)</f>
        <v>0</v>
      </c>
      <c r="BL190" s="14" t="s">
        <v>151</v>
      </c>
      <c r="BM190" s="245" t="s">
        <v>302</v>
      </c>
    </row>
    <row r="191" s="2" customFormat="1" ht="21.75" customHeight="1">
      <c r="A191" s="35"/>
      <c r="B191" s="36"/>
      <c r="C191" s="247" t="s">
        <v>303</v>
      </c>
      <c r="D191" s="247" t="s">
        <v>239</v>
      </c>
      <c r="E191" s="248" t="s">
        <v>304</v>
      </c>
      <c r="F191" s="249" t="s">
        <v>305</v>
      </c>
      <c r="G191" s="250" t="s">
        <v>190</v>
      </c>
      <c r="H191" s="251">
        <v>58.600000000000001</v>
      </c>
      <c r="I191" s="252"/>
      <c r="J191" s="253">
        <f>ROUND(I191*H191,2)</f>
        <v>0</v>
      </c>
      <c r="K191" s="254"/>
      <c r="L191" s="255"/>
      <c r="M191" s="256" t="s">
        <v>1</v>
      </c>
      <c r="N191" s="257" t="s">
        <v>38</v>
      </c>
      <c r="O191" s="88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5" t="s">
        <v>161</v>
      </c>
      <c r="AT191" s="245" t="s">
        <v>239</v>
      </c>
      <c r="AU191" s="245" t="s">
        <v>83</v>
      </c>
      <c r="AY191" s="14" t="s">
        <v>145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4" t="s">
        <v>81</v>
      </c>
      <c r="BK191" s="246">
        <f>ROUND(I191*H191,2)</f>
        <v>0</v>
      </c>
      <c r="BL191" s="14" t="s">
        <v>151</v>
      </c>
      <c r="BM191" s="245" t="s">
        <v>306</v>
      </c>
    </row>
    <row r="192" s="2" customFormat="1" ht="21.75" customHeight="1">
      <c r="A192" s="35"/>
      <c r="B192" s="36"/>
      <c r="C192" s="233" t="s">
        <v>227</v>
      </c>
      <c r="D192" s="233" t="s">
        <v>147</v>
      </c>
      <c r="E192" s="234" t="s">
        <v>307</v>
      </c>
      <c r="F192" s="235" t="s">
        <v>308</v>
      </c>
      <c r="G192" s="236" t="s">
        <v>160</v>
      </c>
      <c r="H192" s="237">
        <v>543.79999999999995</v>
      </c>
      <c r="I192" s="238"/>
      <c r="J192" s="239">
        <f>ROUND(I192*H192,2)</f>
        <v>0</v>
      </c>
      <c r="K192" s="240"/>
      <c r="L192" s="41"/>
      <c r="M192" s="241" t="s">
        <v>1</v>
      </c>
      <c r="N192" s="242" t="s">
        <v>38</v>
      </c>
      <c r="O192" s="88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5" t="s">
        <v>151</v>
      </c>
      <c r="AT192" s="245" t="s">
        <v>147</v>
      </c>
      <c r="AU192" s="245" t="s">
        <v>83</v>
      </c>
      <c r="AY192" s="14" t="s">
        <v>145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4" t="s">
        <v>81</v>
      </c>
      <c r="BK192" s="246">
        <f>ROUND(I192*H192,2)</f>
        <v>0</v>
      </c>
      <c r="BL192" s="14" t="s">
        <v>151</v>
      </c>
      <c r="BM192" s="245" t="s">
        <v>309</v>
      </c>
    </row>
    <row r="193" s="2" customFormat="1" ht="21.75" customHeight="1">
      <c r="A193" s="35"/>
      <c r="B193" s="36"/>
      <c r="C193" s="233" t="s">
        <v>310</v>
      </c>
      <c r="D193" s="233" t="s">
        <v>147</v>
      </c>
      <c r="E193" s="234" t="s">
        <v>311</v>
      </c>
      <c r="F193" s="235" t="s">
        <v>312</v>
      </c>
      <c r="G193" s="236" t="s">
        <v>160</v>
      </c>
      <c r="H193" s="237">
        <v>386.10000000000002</v>
      </c>
      <c r="I193" s="238"/>
      <c r="J193" s="239">
        <f>ROUND(I193*H193,2)</f>
        <v>0</v>
      </c>
      <c r="K193" s="240"/>
      <c r="L193" s="41"/>
      <c r="M193" s="241" t="s">
        <v>1</v>
      </c>
      <c r="N193" s="242" t="s">
        <v>38</v>
      </c>
      <c r="O193" s="88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5" t="s">
        <v>151</v>
      </c>
      <c r="AT193" s="245" t="s">
        <v>147</v>
      </c>
      <c r="AU193" s="245" t="s">
        <v>83</v>
      </c>
      <c r="AY193" s="14" t="s">
        <v>145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4" t="s">
        <v>81</v>
      </c>
      <c r="BK193" s="246">
        <f>ROUND(I193*H193,2)</f>
        <v>0</v>
      </c>
      <c r="BL193" s="14" t="s">
        <v>151</v>
      </c>
      <c r="BM193" s="245" t="s">
        <v>313</v>
      </c>
    </row>
    <row r="194" s="2" customFormat="1" ht="21.75" customHeight="1">
      <c r="A194" s="35"/>
      <c r="B194" s="36"/>
      <c r="C194" s="247" t="s">
        <v>230</v>
      </c>
      <c r="D194" s="247" t="s">
        <v>239</v>
      </c>
      <c r="E194" s="248" t="s">
        <v>314</v>
      </c>
      <c r="F194" s="249" t="s">
        <v>315</v>
      </c>
      <c r="G194" s="250" t="s">
        <v>160</v>
      </c>
      <c r="H194" s="251">
        <v>481</v>
      </c>
      <c r="I194" s="252"/>
      <c r="J194" s="253">
        <f>ROUND(I194*H194,2)</f>
        <v>0</v>
      </c>
      <c r="K194" s="254"/>
      <c r="L194" s="255"/>
      <c r="M194" s="256" t="s">
        <v>1</v>
      </c>
      <c r="N194" s="257" t="s">
        <v>38</v>
      </c>
      <c r="O194" s="88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5" t="s">
        <v>161</v>
      </c>
      <c r="AT194" s="245" t="s">
        <v>239</v>
      </c>
      <c r="AU194" s="245" t="s">
        <v>83</v>
      </c>
      <c r="AY194" s="14" t="s">
        <v>145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4" t="s">
        <v>81</v>
      </c>
      <c r="BK194" s="246">
        <f>ROUND(I194*H194,2)</f>
        <v>0</v>
      </c>
      <c r="BL194" s="14" t="s">
        <v>151</v>
      </c>
      <c r="BM194" s="245" t="s">
        <v>316</v>
      </c>
    </row>
    <row r="195" s="2" customFormat="1" ht="21.75" customHeight="1">
      <c r="A195" s="35"/>
      <c r="B195" s="36"/>
      <c r="C195" s="247" t="s">
        <v>317</v>
      </c>
      <c r="D195" s="247" t="s">
        <v>239</v>
      </c>
      <c r="E195" s="248" t="s">
        <v>318</v>
      </c>
      <c r="F195" s="249" t="s">
        <v>319</v>
      </c>
      <c r="G195" s="250" t="s">
        <v>160</v>
      </c>
      <c r="H195" s="251">
        <v>286.5</v>
      </c>
      <c r="I195" s="252"/>
      <c r="J195" s="253">
        <f>ROUND(I195*H195,2)</f>
        <v>0</v>
      </c>
      <c r="K195" s="254"/>
      <c r="L195" s="255"/>
      <c r="M195" s="256" t="s">
        <v>1</v>
      </c>
      <c r="N195" s="257" t="s">
        <v>38</v>
      </c>
      <c r="O195" s="88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5" t="s">
        <v>161</v>
      </c>
      <c r="AT195" s="245" t="s">
        <v>239</v>
      </c>
      <c r="AU195" s="245" t="s">
        <v>83</v>
      </c>
      <c r="AY195" s="14" t="s">
        <v>145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4" t="s">
        <v>81</v>
      </c>
      <c r="BK195" s="246">
        <f>ROUND(I195*H195,2)</f>
        <v>0</v>
      </c>
      <c r="BL195" s="14" t="s">
        <v>151</v>
      </c>
      <c r="BM195" s="245" t="s">
        <v>320</v>
      </c>
    </row>
    <row r="196" s="2" customFormat="1" ht="21.75" customHeight="1">
      <c r="A196" s="35"/>
      <c r="B196" s="36"/>
      <c r="C196" s="247" t="s">
        <v>234</v>
      </c>
      <c r="D196" s="247" t="s">
        <v>239</v>
      </c>
      <c r="E196" s="248" t="s">
        <v>321</v>
      </c>
      <c r="F196" s="249" t="s">
        <v>322</v>
      </c>
      <c r="G196" s="250" t="s">
        <v>160</v>
      </c>
      <c r="H196" s="251">
        <v>233.5</v>
      </c>
      <c r="I196" s="252"/>
      <c r="J196" s="253">
        <f>ROUND(I196*H196,2)</f>
        <v>0</v>
      </c>
      <c r="K196" s="254"/>
      <c r="L196" s="255"/>
      <c r="M196" s="256" t="s">
        <v>1</v>
      </c>
      <c r="N196" s="257" t="s">
        <v>38</v>
      </c>
      <c r="O196" s="88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5" t="s">
        <v>161</v>
      </c>
      <c r="AT196" s="245" t="s">
        <v>239</v>
      </c>
      <c r="AU196" s="245" t="s">
        <v>83</v>
      </c>
      <c r="AY196" s="14" t="s">
        <v>145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4" t="s">
        <v>81</v>
      </c>
      <c r="BK196" s="246">
        <f>ROUND(I196*H196,2)</f>
        <v>0</v>
      </c>
      <c r="BL196" s="14" t="s">
        <v>151</v>
      </c>
      <c r="BM196" s="245" t="s">
        <v>323</v>
      </c>
    </row>
    <row r="197" s="2" customFormat="1" ht="21.75" customHeight="1">
      <c r="A197" s="35"/>
      <c r="B197" s="36"/>
      <c r="C197" s="247" t="s">
        <v>324</v>
      </c>
      <c r="D197" s="247" t="s">
        <v>239</v>
      </c>
      <c r="E197" s="248" t="s">
        <v>325</v>
      </c>
      <c r="F197" s="249" t="s">
        <v>326</v>
      </c>
      <c r="G197" s="250" t="s">
        <v>160</v>
      </c>
      <c r="H197" s="251">
        <v>154</v>
      </c>
      <c r="I197" s="252"/>
      <c r="J197" s="253">
        <f>ROUND(I197*H197,2)</f>
        <v>0</v>
      </c>
      <c r="K197" s="254"/>
      <c r="L197" s="255"/>
      <c r="M197" s="256" t="s">
        <v>1</v>
      </c>
      <c r="N197" s="257" t="s">
        <v>38</v>
      </c>
      <c r="O197" s="88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5" t="s">
        <v>161</v>
      </c>
      <c r="AT197" s="245" t="s">
        <v>239</v>
      </c>
      <c r="AU197" s="245" t="s">
        <v>83</v>
      </c>
      <c r="AY197" s="14" t="s">
        <v>145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4" t="s">
        <v>81</v>
      </c>
      <c r="BK197" s="246">
        <f>ROUND(I197*H197,2)</f>
        <v>0</v>
      </c>
      <c r="BL197" s="14" t="s">
        <v>151</v>
      </c>
      <c r="BM197" s="245" t="s">
        <v>327</v>
      </c>
    </row>
    <row r="198" s="2" customFormat="1" ht="21.75" customHeight="1">
      <c r="A198" s="35"/>
      <c r="B198" s="36"/>
      <c r="C198" s="233" t="s">
        <v>237</v>
      </c>
      <c r="D198" s="233" t="s">
        <v>147</v>
      </c>
      <c r="E198" s="234" t="s">
        <v>328</v>
      </c>
      <c r="F198" s="235" t="s">
        <v>329</v>
      </c>
      <c r="G198" s="236" t="s">
        <v>160</v>
      </c>
      <c r="H198" s="237">
        <v>142.69999999999999</v>
      </c>
      <c r="I198" s="238"/>
      <c r="J198" s="239">
        <f>ROUND(I198*H198,2)</f>
        <v>0</v>
      </c>
      <c r="K198" s="240"/>
      <c r="L198" s="41"/>
      <c r="M198" s="241" t="s">
        <v>1</v>
      </c>
      <c r="N198" s="242" t="s">
        <v>38</v>
      </c>
      <c r="O198" s="88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5" t="s">
        <v>151</v>
      </c>
      <c r="AT198" s="245" t="s">
        <v>147</v>
      </c>
      <c r="AU198" s="245" t="s">
        <v>83</v>
      </c>
      <c r="AY198" s="14" t="s">
        <v>145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4" t="s">
        <v>81</v>
      </c>
      <c r="BK198" s="246">
        <f>ROUND(I198*H198,2)</f>
        <v>0</v>
      </c>
      <c r="BL198" s="14" t="s">
        <v>151</v>
      </c>
      <c r="BM198" s="245" t="s">
        <v>330</v>
      </c>
    </row>
    <row r="199" s="2" customFormat="1" ht="21.75" customHeight="1">
      <c r="A199" s="35"/>
      <c r="B199" s="36"/>
      <c r="C199" s="233" t="s">
        <v>331</v>
      </c>
      <c r="D199" s="233" t="s">
        <v>147</v>
      </c>
      <c r="E199" s="234" t="s">
        <v>332</v>
      </c>
      <c r="F199" s="235" t="s">
        <v>333</v>
      </c>
      <c r="G199" s="236" t="s">
        <v>172</v>
      </c>
      <c r="H199" s="237">
        <v>0.5</v>
      </c>
      <c r="I199" s="238"/>
      <c r="J199" s="239">
        <f>ROUND(I199*H199,2)</f>
        <v>0</v>
      </c>
      <c r="K199" s="240"/>
      <c r="L199" s="41"/>
      <c r="M199" s="241" t="s">
        <v>1</v>
      </c>
      <c r="N199" s="242" t="s">
        <v>38</v>
      </c>
      <c r="O199" s="88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5" t="s">
        <v>151</v>
      </c>
      <c r="AT199" s="245" t="s">
        <v>147</v>
      </c>
      <c r="AU199" s="245" t="s">
        <v>83</v>
      </c>
      <c r="AY199" s="14" t="s">
        <v>145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4" t="s">
        <v>81</v>
      </c>
      <c r="BK199" s="246">
        <f>ROUND(I199*H199,2)</f>
        <v>0</v>
      </c>
      <c r="BL199" s="14" t="s">
        <v>151</v>
      </c>
      <c r="BM199" s="245" t="s">
        <v>334</v>
      </c>
    </row>
    <row r="200" s="2" customFormat="1" ht="21.75" customHeight="1">
      <c r="A200" s="35"/>
      <c r="B200" s="36"/>
      <c r="C200" s="233" t="s">
        <v>242</v>
      </c>
      <c r="D200" s="233" t="s">
        <v>147</v>
      </c>
      <c r="E200" s="234" t="s">
        <v>335</v>
      </c>
      <c r="F200" s="235" t="s">
        <v>336</v>
      </c>
      <c r="G200" s="236" t="s">
        <v>160</v>
      </c>
      <c r="H200" s="237">
        <v>3.5</v>
      </c>
      <c r="I200" s="238"/>
      <c r="J200" s="239">
        <f>ROUND(I200*H200,2)</f>
        <v>0</v>
      </c>
      <c r="K200" s="240"/>
      <c r="L200" s="41"/>
      <c r="M200" s="241" t="s">
        <v>1</v>
      </c>
      <c r="N200" s="242" t="s">
        <v>38</v>
      </c>
      <c r="O200" s="88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5" t="s">
        <v>151</v>
      </c>
      <c r="AT200" s="245" t="s">
        <v>147</v>
      </c>
      <c r="AU200" s="245" t="s">
        <v>83</v>
      </c>
      <c r="AY200" s="14" t="s">
        <v>145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4" t="s">
        <v>81</v>
      </c>
      <c r="BK200" s="246">
        <f>ROUND(I200*H200,2)</f>
        <v>0</v>
      </c>
      <c r="BL200" s="14" t="s">
        <v>151</v>
      </c>
      <c r="BM200" s="245" t="s">
        <v>337</v>
      </c>
    </row>
    <row r="201" s="12" customFormat="1" ht="22.8" customHeight="1">
      <c r="A201" s="12"/>
      <c r="B201" s="217"/>
      <c r="C201" s="218"/>
      <c r="D201" s="219" t="s">
        <v>72</v>
      </c>
      <c r="E201" s="231" t="s">
        <v>151</v>
      </c>
      <c r="F201" s="231" t="s">
        <v>338</v>
      </c>
      <c r="G201" s="218"/>
      <c r="H201" s="218"/>
      <c r="I201" s="221"/>
      <c r="J201" s="232">
        <f>BK201</f>
        <v>0</v>
      </c>
      <c r="K201" s="218"/>
      <c r="L201" s="223"/>
      <c r="M201" s="224"/>
      <c r="N201" s="225"/>
      <c r="O201" s="225"/>
      <c r="P201" s="226">
        <f>SUM(P202:P214)</f>
        <v>0</v>
      </c>
      <c r="Q201" s="225"/>
      <c r="R201" s="226">
        <f>SUM(R202:R214)</f>
        <v>0</v>
      </c>
      <c r="S201" s="225"/>
      <c r="T201" s="227">
        <f>SUM(T202:T214)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8" t="s">
        <v>81</v>
      </c>
      <c r="AT201" s="229" t="s">
        <v>72</v>
      </c>
      <c r="AU201" s="229" t="s">
        <v>81</v>
      </c>
      <c r="AY201" s="228" t="s">
        <v>145</v>
      </c>
      <c r="BK201" s="230">
        <f>SUM(BK202:BK214)</f>
        <v>0</v>
      </c>
    </row>
    <row r="202" s="2" customFormat="1" ht="16.5" customHeight="1">
      <c r="A202" s="35"/>
      <c r="B202" s="36"/>
      <c r="C202" s="233" t="s">
        <v>339</v>
      </c>
      <c r="D202" s="233" t="s">
        <v>147</v>
      </c>
      <c r="E202" s="234" t="s">
        <v>340</v>
      </c>
      <c r="F202" s="235" t="s">
        <v>341</v>
      </c>
      <c r="G202" s="236" t="s">
        <v>172</v>
      </c>
      <c r="H202" s="237">
        <v>0.37</v>
      </c>
      <c r="I202" s="238"/>
      <c r="J202" s="239">
        <f>ROUND(I202*H202,2)</f>
        <v>0</v>
      </c>
      <c r="K202" s="240"/>
      <c r="L202" s="41"/>
      <c r="M202" s="241" t="s">
        <v>1</v>
      </c>
      <c r="N202" s="242" t="s">
        <v>38</v>
      </c>
      <c r="O202" s="88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5" t="s">
        <v>151</v>
      </c>
      <c r="AT202" s="245" t="s">
        <v>147</v>
      </c>
      <c r="AU202" s="245" t="s">
        <v>83</v>
      </c>
      <c r="AY202" s="14" t="s">
        <v>145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4" t="s">
        <v>81</v>
      </c>
      <c r="BK202" s="246">
        <f>ROUND(I202*H202,2)</f>
        <v>0</v>
      </c>
      <c r="BL202" s="14" t="s">
        <v>151</v>
      </c>
      <c r="BM202" s="245" t="s">
        <v>342</v>
      </c>
    </row>
    <row r="203" s="2" customFormat="1" ht="16.5" customHeight="1">
      <c r="A203" s="35"/>
      <c r="B203" s="36"/>
      <c r="C203" s="233" t="s">
        <v>245</v>
      </c>
      <c r="D203" s="233" t="s">
        <v>147</v>
      </c>
      <c r="E203" s="234" t="s">
        <v>343</v>
      </c>
      <c r="F203" s="235" t="s">
        <v>344</v>
      </c>
      <c r="G203" s="236" t="s">
        <v>160</v>
      </c>
      <c r="H203" s="237">
        <v>4.3499999999999996</v>
      </c>
      <c r="I203" s="238"/>
      <c r="J203" s="239">
        <f>ROUND(I203*H203,2)</f>
        <v>0</v>
      </c>
      <c r="K203" s="240"/>
      <c r="L203" s="41"/>
      <c r="M203" s="241" t="s">
        <v>1</v>
      </c>
      <c r="N203" s="242" t="s">
        <v>38</v>
      </c>
      <c r="O203" s="88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5" t="s">
        <v>151</v>
      </c>
      <c r="AT203" s="245" t="s">
        <v>147</v>
      </c>
      <c r="AU203" s="245" t="s">
        <v>83</v>
      </c>
      <c r="AY203" s="14" t="s">
        <v>145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4" t="s">
        <v>81</v>
      </c>
      <c r="BK203" s="246">
        <f>ROUND(I203*H203,2)</f>
        <v>0</v>
      </c>
      <c r="BL203" s="14" t="s">
        <v>151</v>
      </c>
      <c r="BM203" s="245" t="s">
        <v>345</v>
      </c>
    </row>
    <row r="204" s="2" customFormat="1" ht="16.5" customHeight="1">
      <c r="A204" s="35"/>
      <c r="B204" s="36"/>
      <c r="C204" s="233" t="s">
        <v>346</v>
      </c>
      <c r="D204" s="233" t="s">
        <v>147</v>
      </c>
      <c r="E204" s="234" t="s">
        <v>347</v>
      </c>
      <c r="F204" s="235" t="s">
        <v>348</v>
      </c>
      <c r="G204" s="236" t="s">
        <v>160</v>
      </c>
      <c r="H204" s="237">
        <v>4.3499999999999996</v>
      </c>
      <c r="I204" s="238"/>
      <c r="J204" s="239">
        <f>ROUND(I204*H204,2)</f>
        <v>0</v>
      </c>
      <c r="K204" s="240"/>
      <c r="L204" s="41"/>
      <c r="M204" s="241" t="s">
        <v>1</v>
      </c>
      <c r="N204" s="242" t="s">
        <v>38</v>
      </c>
      <c r="O204" s="88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5" t="s">
        <v>151</v>
      </c>
      <c r="AT204" s="245" t="s">
        <v>147</v>
      </c>
      <c r="AU204" s="245" t="s">
        <v>83</v>
      </c>
      <c r="AY204" s="14" t="s">
        <v>145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4" t="s">
        <v>81</v>
      </c>
      <c r="BK204" s="246">
        <f>ROUND(I204*H204,2)</f>
        <v>0</v>
      </c>
      <c r="BL204" s="14" t="s">
        <v>151</v>
      </c>
      <c r="BM204" s="245" t="s">
        <v>349</v>
      </c>
    </row>
    <row r="205" s="2" customFormat="1" ht="21.75" customHeight="1">
      <c r="A205" s="35"/>
      <c r="B205" s="36"/>
      <c r="C205" s="233" t="s">
        <v>249</v>
      </c>
      <c r="D205" s="233" t="s">
        <v>147</v>
      </c>
      <c r="E205" s="234" t="s">
        <v>350</v>
      </c>
      <c r="F205" s="235" t="s">
        <v>351</v>
      </c>
      <c r="G205" s="236" t="s">
        <v>160</v>
      </c>
      <c r="H205" s="237">
        <v>830.70000000000005</v>
      </c>
      <c r="I205" s="238"/>
      <c r="J205" s="239">
        <f>ROUND(I205*H205,2)</f>
        <v>0</v>
      </c>
      <c r="K205" s="240"/>
      <c r="L205" s="41"/>
      <c r="M205" s="241" t="s">
        <v>1</v>
      </c>
      <c r="N205" s="242" t="s">
        <v>38</v>
      </c>
      <c r="O205" s="88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5" t="s">
        <v>151</v>
      </c>
      <c r="AT205" s="245" t="s">
        <v>147</v>
      </c>
      <c r="AU205" s="245" t="s">
        <v>83</v>
      </c>
      <c r="AY205" s="14" t="s">
        <v>145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4" t="s">
        <v>81</v>
      </c>
      <c r="BK205" s="246">
        <f>ROUND(I205*H205,2)</f>
        <v>0</v>
      </c>
      <c r="BL205" s="14" t="s">
        <v>151</v>
      </c>
      <c r="BM205" s="245" t="s">
        <v>352</v>
      </c>
    </row>
    <row r="206" s="2" customFormat="1" ht="33" customHeight="1">
      <c r="A206" s="35"/>
      <c r="B206" s="36"/>
      <c r="C206" s="247" t="s">
        <v>353</v>
      </c>
      <c r="D206" s="247" t="s">
        <v>239</v>
      </c>
      <c r="E206" s="248" t="s">
        <v>354</v>
      </c>
      <c r="F206" s="249" t="s">
        <v>355</v>
      </c>
      <c r="G206" s="250" t="s">
        <v>160</v>
      </c>
      <c r="H206" s="251">
        <v>306</v>
      </c>
      <c r="I206" s="252"/>
      <c r="J206" s="253">
        <f>ROUND(I206*H206,2)</f>
        <v>0</v>
      </c>
      <c r="K206" s="254"/>
      <c r="L206" s="255"/>
      <c r="M206" s="256" t="s">
        <v>1</v>
      </c>
      <c r="N206" s="257" t="s">
        <v>38</v>
      </c>
      <c r="O206" s="88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5" t="s">
        <v>161</v>
      </c>
      <c r="AT206" s="245" t="s">
        <v>239</v>
      </c>
      <c r="AU206" s="245" t="s">
        <v>83</v>
      </c>
      <c r="AY206" s="14" t="s">
        <v>145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4" t="s">
        <v>81</v>
      </c>
      <c r="BK206" s="246">
        <f>ROUND(I206*H206,2)</f>
        <v>0</v>
      </c>
      <c r="BL206" s="14" t="s">
        <v>151</v>
      </c>
      <c r="BM206" s="245" t="s">
        <v>356</v>
      </c>
    </row>
    <row r="207" s="2" customFormat="1" ht="33" customHeight="1">
      <c r="A207" s="35"/>
      <c r="B207" s="36"/>
      <c r="C207" s="247" t="s">
        <v>252</v>
      </c>
      <c r="D207" s="247" t="s">
        <v>239</v>
      </c>
      <c r="E207" s="248" t="s">
        <v>357</v>
      </c>
      <c r="F207" s="249" t="s">
        <v>358</v>
      </c>
      <c r="G207" s="250" t="s">
        <v>160</v>
      </c>
      <c r="H207" s="251">
        <v>306</v>
      </c>
      <c r="I207" s="252"/>
      <c r="J207" s="253">
        <f>ROUND(I207*H207,2)</f>
        <v>0</v>
      </c>
      <c r="K207" s="254"/>
      <c r="L207" s="255"/>
      <c r="M207" s="256" t="s">
        <v>1</v>
      </c>
      <c r="N207" s="257" t="s">
        <v>38</v>
      </c>
      <c r="O207" s="88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5" t="s">
        <v>161</v>
      </c>
      <c r="AT207" s="245" t="s">
        <v>239</v>
      </c>
      <c r="AU207" s="245" t="s">
        <v>83</v>
      </c>
      <c r="AY207" s="14" t="s">
        <v>145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4" t="s">
        <v>81</v>
      </c>
      <c r="BK207" s="246">
        <f>ROUND(I207*H207,2)</f>
        <v>0</v>
      </c>
      <c r="BL207" s="14" t="s">
        <v>151</v>
      </c>
      <c r="BM207" s="245" t="s">
        <v>359</v>
      </c>
    </row>
    <row r="208" s="2" customFormat="1" ht="33" customHeight="1">
      <c r="A208" s="35"/>
      <c r="B208" s="36"/>
      <c r="C208" s="247" t="s">
        <v>360</v>
      </c>
      <c r="D208" s="247" t="s">
        <v>239</v>
      </c>
      <c r="E208" s="248" t="s">
        <v>361</v>
      </c>
      <c r="F208" s="249" t="s">
        <v>362</v>
      </c>
      <c r="G208" s="250" t="s">
        <v>160</v>
      </c>
      <c r="H208" s="251">
        <v>243</v>
      </c>
      <c r="I208" s="252"/>
      <c r="J208" s="253">
        <f>ROUND(I208*H208,2)</f>
        <v>0</v>
      </c>
      <c r="K208" s="254"/>
      <c r="L208" s="255"/>
      <c r="M208" s="256" t="s">
        <v>1</v>
      </c>
      <c r="N208" s="257" t="s">
        <v>38</v>
      </c>
      <c r="O208" s="88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5" t="s">
        <v>161</v>
      </c>
      <c r="AT208" s="245" t="s">
        <v>239</v>
      </c>
      <c r="AU208" s="245" t="s">
        <v>83</v>
      </c>
      <c r="AY208" s="14" t="s">
        <v>145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4" t="s">
        <v>81</v>
      </c>
      <c r="BK208" s="246">
        <f>ROUND(I208*H208,2)</f>
        <v>0</v>
      </c>
      <c r="BL208" s="14" t="s">
        <v>151</v>
      </c>
      <c r="BM208" s="245" t="s">
        <v>363</v>
      </c>
    </row>
    <row r="209" s="2" customFormat="1" ht="21.75" customHeight="1">
      <c r="A209" s="35"/>
      <c r="B209" s="36"/>
      <c r="C209" s="233" t="s">
        <v>256</v>
      </c>
      <c r="D209" s="233" t="s">
        <v>147</v>
      </c>
      <c r="E209" s="234" t="s">
        <v>364</v>
      </c>
      <c r="F209" s="235" t="s">
        <v>365</v>
      </c>
      <c r="G209" s="236" t="s">
        <v>366</v>
      </c>
      <c r="H209" s="237">
        <v>1</v>
      </c>
      <c r="I209" s="238"/>
      <c r="J209" s="239">
        <f>ROUND(I209*H209,2)</f>
        <v>0</v>
      </c>
      <c r="K209" s="240"/>
      <c r="L209" s="41"/>
      <c r="M209" s="241" t="s">
        <v>1</v>
      </c>
      <c r="N209" s="242" t="s">
        <v>38</v>
      </c>
      <c r="O209" s="88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5" t="s">
        <v>151</v>
      </c>
      <c r="AT209" s="245" t="s">
        <v>147</v>
      </c>
      <c r="AU209" s="245" t="s">
        <v>83</v>
      </c>
      <c r="AY209" s="14" t="s">
        <v>145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4" t="s">
        <v>81</v>
      </c>
      <c r="BK209" s="246">
        <f>ROUND(I209*H209,2)</f>
        <v>0</v>
      </c>
      <c r="BL209" s="14" t="s">
        <v>151</v>
      </c>
      <c r="BM209" s="245" t="s">
        <v>367</v>
      </c>
    </row>
    <row r="210" s="2" customFormat="1" ht="21.75" customHeight="1">
      <c r="A210" s="35"/>
      <c r="B210" s="36"/>
      <c r="C210" s="233" t="s">
        <v>368</v>
      </c>
      <c r="D210" s="233" t="s">
        <v>147</v>
      </c>
      <c r="E210" s="234" t="s">
        <v>369</v>
      </c>
      <c r="F210" s="235" t="s">
        <v>370</v>
      </c>
      <c r="G210" s="236" t="s">
        <v>366</v>
      </c>
      <c r="H210" s="237">
        <v>1</v>
      </c>
      <c r="I210" s="238"/>
      <c r="J210" s="239">
        <f>ROUND(I210*H210,2)</f>
        <v>0</v>
      </c>
      <c r="K210" s="240"/>
      <c r="L210" s="41"/>
      <c r="M210" s="241" t="s">
        <v>1</v>
      </c>
      <c r="N210" s="242" t="s">
        <v>38</v>
      </c>
      <c r="O210" s="88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5" t="s">
        <v>151</v>
      </c>
      <c r="AT210" s="245" t="s">
        <v>147</v>
      </c>
      <c r="AU210" s="245" t="s">
        <v>83</v>
      </c>
      <c r="AY210" s="14" t="s">
        <v>145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4" t="s">
        <v>81</v>
      </c>
      <c r="BK210" s="246">
        <f>ROUND(I210*H210,2)</f>
        <v>0</v>
      </c>
      <c r="BL210" s="14" t="s">
        <v>151</v>
      </c>
      <c r="BM210" s="245" t="s">
        <v>371</v>
      </c>
    </row>
    <row r="211" s="2" customFormat="1" ht="16.5" customHeight="1">
      <c r="A211" s="35"/>
      <c r="B211" s="36"/>
      <c r="C211" s="247" t="s">
        <v>259</v>
      </c>
      <c r="D211" s="247" t="s">
        <v>239</v>
      </c>
      <c r="E211" s="248" t="s">
        <v>372</v>
      </c>
      <c r="F211" s="249" t="s">
        <v>373</v>
      </c>
      <c r="G211" s="250" t="s">
        <v>366</v>
      </c>
      <c r="H211" s="251">
        <v>1</v>
      </c>
      <c r="I211" s="252"/>
      <c r="J211" s="253">
        <f>ROUND(I211*H211,2)</f>
        <v>0</v>
      </c>
      <c r="K211" s="254"/>
      <c r="L211" s="255"/>
      <c r="M211" s="256" t="s">
        <v>1</v>
      </c>
      <c r="N211" s="257" t="s">
        <v>38</v>
      </c>
      <c r="O211" s="88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5" t="s">
        <v>161</v>
      </c>
      <c r="AT211" s="245" t="s">
        <v>239</v>
      </c>
      <c r="AU211" s="245" t="s">
        <v>83</v>
      </c>
      <c r="AY211" s="14" t="s">
        <v>145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4" t="s">
        <v>81</v>
      </c>
      <c r="BK211" s="246">
        <f>ROUND(I211*H211,2)</f>
        <v>0</v>
      </c>
      <c r="BL211" s="14" t="s">
        <v>151</v>
      </c>
      <c r="BM211" s="245" t="s">
        <v>374</v>
      </c>
    </row>
    <row r="212" s="2" customFormat="1" ht="21.75" customHeight="1">
      <c r="A212" s="35"/>
      <c r="B212" s="36"/>
      <c r="C212" s="233" t="s">
        <v>375</v>
      </c>
      <c r="D212" s="233" t="s">
        <v>147</v>
      </c>
      <c r="E212" s="234" t="s">
        <v>376</v>
      </c>
      <c r="F212" s="235" t="s">
        <v>377</v>
      </c>
      <c r="G212" s="236" t="s">
        <v>160</v>
      </c>
      <c r="H212" s="237">
        <v>236.30000000000001</v>
      </c>
      <c r="I212" s="238"/>
      <c r="J212" s="239">
        <f>ROUND(I212*H212,2)</f>
        <v>0</v>
      </c>
      <c r="K212" s="240"/>
      <c r="L212" s="41"/>
      <c r="M212" s="241" t="s">
        <v>1</v>
      </c>
      <c r="N212" s="242" t="s">
        <v>38</v>
      </c>
      <c r="O212" s="88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5" t="s">
        <v>151</v>
      </c>
      <c r="AT212" s="245" t="s">
        <v>147</v>
      </c>
      <c r="AU212" s="245" t="s">
        <v>83</v>
      </c>
      <c r="AY212" s="14" t="s">
        <v>145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4" t="s">
        <v>81</v>
      </c>
      <c r="BK212" s="246">
        <f>ROUND(I212*H212,2)</f>
        <v>0</v>
      </c>
      <c r="BL212" s="14" t="s">
        <v>151</v>
      </c>
      <c r="BM212" s="245" t="s">
        <v>378</v>
      </c>
    </row>
    <row r="213" s="2" customFormat="1" ht="21.75" customHeight="1">
      <c r="A213" s="35"/>
      <c r="B213" s="36"/>
      <c r="C213" s="233" t="s">
        <v>263</v>
      </c>
      <c r="D213" s="233" t="s">
        <v>147</v>
      </c>
      <c r="E213" s="234" t="s">
        <v>379</v>
      </c>
      <c r="F213" s="235" t="s">
        <v>380</v>
      </c>
      <c r="G213" s="236" t="s">
        <v>160</v>
      </c>
      <c r="H213" s="237">
        <v>10</v>
      </c>
      <c r="I213" s="238"/>
      <c r="J213" s="239">
        <f>ROUND(I213*H213,2)</f>
        <v>0</v>
      </c>
      <c r="K213" s="240"/>
      <c r="L213" s="41"/>
      <c r="M213" s="241" t="s">
        <v>1</v>
      </c>
      <c r="N213" s="242" t="s">
        <v>38</v>
      </c>
      <c r="O213" s="88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5" t="s">
        <v>151</v>
      </c>
      <c r="AT213" s="245" t="s">
        <v>147</v>
      </c>
      <c r="AU213" s="245" t="s">
        <v>83</v>
      </c>
      <c r="AY213" s="14" t="s">
        <v>145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4" t="s">
        <v>81</v>
      </c>
      <c r="BK213" s="246">
        <f>ROUND(I213*H213,2)</f>
        <v>0</v>
      </c>
      <c r="BL213" s="14" t="s">
        <v>151</v>
      </c>
      <c r="BM213" s="245" t="s">
        <v>381</v>
      </c>
    </row>
    <row r="214" s="2" customFormat="1" ht="21.75" customHeight="1">
      <c r="A214" s="35"/>
      <c r="B214" s="36"/>
      <c r="C214" s="247" t="s">
        <v>382</v>
      </c>
      <c r="D214" s="247" t="s">
        <v>239</v>
      </c>
      <c r="E214" s="248" t="s">
        <v>383</v>
      </c>
      <c r="F214" s="249" t="s">
        <v>384</v>
      </c>
      <c r="G214" s="250" t="s">
        <v>160</v>
      </c>
      <c r="H214" s="251">
        <v>10</v>
      </c>
      <c r="I214" s="252"/>
      <c r="J214" s="253">
        <f>ROUND(I214*H214,2)</f>
        <v>0</v>
      </c>
      <c r="K214" s="254"/>
      <c r="L214" s="255"/>
      <c r="M214" s="256" t="s">
        <v>1</v>
      </c>
      <c r="N214" s="257" t="s">
        <v>38</v>
      </c>
      <c r="O214" s="88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5" t="s">
        <v>161</v>
      </c>
      <c r="AT214" s="245" t="s">
        <v>239</v>
      </c>
      <c r="AU214" s="245" t="s">
        <v>83</v>
      </c>
      <c r="AY214" s="14" t="s">
        <v>145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4" t="s">
        <v>81</v>
      </c>
      <c r="BK214" s="246">
        <f>ROUND(I214*H214,2)</f>
        <v>0</v>
      </c>
      <c r="BL214" s="14" t="s">
        <v>151</v>
      </c>
      <c r="BM214" s="245" t="s">
        <v>385</v>
      </c>
    </row>
    <row r="215" s="12" customFormat="1" ht="22.8" customHeight="1">
      <c r="A215" s="12"/>
      <c r="B215" s="217"/>
      <c r="C215" s="218"/>
      <c r="D215" s="219" t="s">
        <v>72</v>
      </c>
      <c r="E215" s="231" t="s">
        <v>162</v>
      </c>
      <c r="F215" s="231" t="s">
        <v>386</v>
      </c>
      <c r="G215" s="218"/>
      <c r="H215" s="218"/>
      <c r="I215" s="221"/>
      <c r="J215" s="232">
        <f>BK215</f>
        <v>0</v>
      </c>
      <c r="K215" s="218"/>
      <c r="L215" s="223"/>
      <c r="M215" s="224"/>
      <c r="N215" s="225"/>
      <c r="O215" s="225"/>
      <c r="P215" s="226">
        <f>SUM(P216:P222)</f>
        <v>0</v>
      </c>
      <c r="Q215" s="225"/>
      <c r="R215" s="226">
        <f>SUM(R216:R222)</f>
        <v>0</v>
      </c>
      <c r="S215" s="225"/>
      <c r="T215" s="227">
        <f>SUM(T216:T222)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8" t="s">
        <v>81</v>
      </c>
      <c r="AT215" s="229" t="s">
        <v>72</v>
      </c>
      <c r="AU215" s="229" t="s">
        <v>81</v>
      </c>
      <c r="AY215" s="228" t="s">
        <v>145</v>
      </c>
      <c r="BK215" s="230">
        <f>SUM(BK216:BK222)</f>
        <v>0</v>
      </c>
    </row>
    <row r="216" s="2" customFormat="1" ht="16.5" customHeight="1">
      <c r="A216" s="35"/>
      <c r="B216" s="36"/>
      <c r="C216" s="233" t="s">
        <v>266</v>
      </c>
      <c r="D216" s="233" t="s">
        <v>147</v>
      </c>
      <c r="E216" s="234" t="s">
        <v>387</v>
      </c>
      <c r="F216" s="235" t="s">
        <v>388</v>
      </c>
      <c r="G216" s="236" t="s">
        <v>160</v>
      </c>
      <c r="H216" s="237">
        <v>1136</v>
      </c>
      <c r="I216" s="238"/>
      <c r="J216" s="239">
        <f>ROUND(I216*H216,2)</f>
        <v>0</v>
      </c>
      <c r="K216" s="240"/>
      <c r="L216" s="41"/>
      <c r="M216" s="241" t="s">
        <v>1</v>
      </c>
      <c r="N216" s="242" t="s">
        <v>38</v>
      </c>
      <c r="O216" s="88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5" t="s">
        <v>151</v>
      </c>
      <c r="AT216" s="245" t="s">
        <v>147</v>
      </c>
      <c r="AU216" s="245" t="s">
        <v>83</v>
      </c>
      <c r="AY216" s="14" t="s">
        <v>145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4" t="s">
        <v>81</v>
      </c>
      <c r="BK216" s="246">
        <f>ROUND(I216*H216,2)</f>
        <v>0</v>
      </c>
      <c r="BL216" s="14" t="s">
        <v>151</v>
      </c>
      <c r="BM216" s="245" t="s">
        <v>389</v>
      </c>
    </row>
    <row r="217" s="2" customFormat="1" ht="21.75" customHeight="1">
      <c r="A217" s="35"/>
      <c r="B217" s="36"/>
      <c r="C217" s="233" t="s">
        <v>390</v>
      </c>
      <c r="D217" s="233" t="s">
        <v>147</v>
      </c>
      <c r="E217" s="234" t="s">
        <v>391</v>
      </c>
      <c r="F217" s="235" t="s">
        <v>392</v>
      </c>
      <c r="G217" s="236" t="s">
        <v>172</v>
      </c>
      <c r="H217" s="237">
        <v>364</v>
      </c>
      <c r="I217" s="238"/>
      <c r="J217" s="239">
        <f>ROUND(I217*H217,2)</f>
        <v>0</v>
      </c>
      <c r="K217" s="240"/>
      <c r="L217" s="41"/>
      <c r="M217" s="241" t="s">
        <v>1</v>
      </c>
      <c r="N217" s="242" t="s">
        <v>38</v>
      </c>
      <c r="O217" s="88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5" t="s">
        <v>151</v>
      </c>
      <c r="AT217" s="245" t="s">
        <v>147</v>
      </c>
      <c r="AU217" s="245" t="s">
        <v>83</v>
      </c>
      <c r="AY217" s="14" t="s">
        <v>145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4" t="s">
        <v>81</v>
      </c>
      <c r="BK217" s="246">
        <f>ROUND(I217*H217,2)</f>
        <v>0</v>
      </c>
      <c r="BL217" s="14" t="s">
        <v>151</v>
      </c>
      <c r="BM217" s="245" t="s">
        <v>393</v>
      </c>
    </row>
    <row r="218" s="2" customFormat="1" ht="16.5" customHeight="1">
      <c r="A218" s="35"/>
      <c r="B218" s="36"/>
      <c r="C218" s="247" t="s">
        <v>270</v>
      </c>
      <c r="D218" s="247" t="s">
        <v>239</v>
      </c>
      <c r="E218" s="248" t="s">
        <v>394</v>
      </c>
      <c r="F218" s="249" t="s">
        <v>395</v>
      </c>
      <c r="G218" s="250" t="s">
        <v>190</v>
      </c>
      <c r="H218" s="251">
        <v>655</v>
      </c>
      <c r="I218" s="252"/>
      <c r="J218" s="253">
        <f>ROUND(I218*H218,2)</f>
        <v>0</v>
      </c>
      <c r="K218" s="254"/>
      <c r="L218" s="255"/>
      <c r="M218" s="256" t="s">
        <v>1</v>
      </c>
      <c r="N218" s="257" t="s">
        <v>38</v>
      </c>
      <c r="O218" s="88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5" t="s">
        <v>161</v>
      </c>
      <c r="AT218" s="245" t="s">
        <v>239</v>
      </c>
      <c r="AU218" s="245" t="s">
        <v>83</v>
      </c>
      <c r="AY218" s="14" t="s">
        <v>145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4" t="s">
        <v>81</v>
      </c>
      <c r="BK218" s="246">
        <f>ROUND(I218*H218,2)</f>
        <v>0</v>
      </c>
      <c r="BL218" s="14" t="s">
        <v>151</v>
      </c>
      <c r="BM218" s="245" t="s">
        <v>396</v>
      </c>
    </row>
    <row r="219" s="2" customFormat="1" ht="21.75" customHeight="1">
      <c r="A219" s="35"/>
      <c r="B219" s="36"/>
      <c r="C219" s="233" t="s">
        <v>397</v>
      </c>
      <c r="D219" s="233" t="s">
        <v>147</v>
      </c>
      <c r="E219" s="234" t="s">
        <v>398</v>
      </c>
      <c r="F219" s="235" t="s">
        <v>399</v>
      </c>
      <c r="G219" s="236" t="s">
        <v>172</v>
      </c>
      <c r="H219" s="237">
        <v>360</v>
      </c>
      <c r="I219" s="238"/>
      <c r="J219" s="239">
        <f>ROUND(I219*H219,2)</f>
        <v>0</v>
      </c>
      <c r="K219" s="240"/>
      <c r="L219" s="41"/>
      <c r="M219" s="241" t="s">
        <v>1</v>
      </c>
      <c r="N219" s="242" t="s">
        <v>38</v>
      </c>
      <c r="O219" s="88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5" t="s">
        <v>151</v>
      </c>
      <c r="AT219" s="245" t="s">
        <v>147</v>
      </c>
      <c r="AU219" s="245" t="s">
        <v>83</v>
      </c>
      <c r="AY219" s="14" t="s">
        <v>145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4" t="s">
        <v>81</v>
      </c>
      <c r="BK219" s="246">
        <f>ROUND(I219*H219,2)</f>
        <v>0</v>
      </c>
      <c r="BL219" s="14" t="s">
        <v>151</v>
      </c>
      <c r="BM219" s="245" t="s">
        <v>400</v>
      </c>
    </row>
    <row r="220" s="2" customFormat="1" ht="16.5" customHeight="1">
      <c r="A220" s="35"/>
      <c r="B220" s="36"/>
      <c r="C220" s="247" t="s">
        <v>273</v>
      </c>
      <c r="D220" s="247" t="s">
        <v>239</v>
      </c>
      <c r="E220" s="248" t="s">
        <v>401</v>
      </c>
      <c r="F220" s="249" t="s">
        <v>402</v>
      </c>
      <c r="G220" s="250" t="s">
        <v>190</v>
      </c>
      <c r="H220" s="251">
        <v>648</v>
      </c>
      <c r="I220" s="252"/>
      <c r="J220" s="253">
        <f>ROUND(I220*H220,2)</f>
        <v>0</v>
      </c>
      <c r="K220" s="254"/>
      <c r="L220" s="255"/>
      <c r="M220" s="256" t="s">
        <v>1</v>
      </c>
      <c r="N220" s="257" t="s">
        <v>38</v>
      </c>
      <c r="O220" s="88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5" t="s">
        <v>161</v>
      </c>
      <c r="AT220" s="245" t="s">
        <v>239</v>
      </c>
      <c r="AU220" s="245" t="s">
        <v>83</v>
      </c>
      <c r="AY220" s="14" t="s">
        <v>145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4" t="s">
        <v>81</v>
      </c>
      <c r="BK220" s="246">
        <f>ROUND(I220*H220,2)</f>
        <v>0</v>
      </c>
      <c r="BL220" s="14" t="s">
        <v>151</v>
      </c>
      <c r="BM220" s="245" t="s">
        <v>403</v>
      </c>
    </row>
    <row r="221" s="2" customFormat="1" ht="21.75" customHeight="1">
      <c r="A221" s="35"/>
      <c r="B221" s="36"/>
      <c r="C221" s="233" t="s">
        <v>404</v>
      </c>
      <c r="D221" s="233" t="s">
        <v>147</v>
      </c>
      <c r="E221" s="234" t="s">
        <v>405</v>
      </c>
      <c r="F221" s="235" t="s">
        <v>406</v>
      </c>
      <c r="G221" s="236" t="s">
        <v>172</v>
      </c>
      <c r="H221" s="237">
        <v>19.100000000000001</v>
      </c>
      <c r="I221" s="238"/>
      <c r="J221" s="239">
        <f>ROUND(I221*H221,2)</f>
        <v>0</v>
      </c>
      <c r="K221" s="240"/>
      <c r="L221" s="41"/>
      <c r="M221" s="241" t="s">
        <v>1</v>
      </c>
      <c r="N221" s="242" t="s">
        <v>38</v>
      </c>
      <c r="O221" s="88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5" t="s">
        <v>151</v>
      </c>
      <c r="AT221" s="245" t="s">
        <v>147</v>
      </c>
      <c r="AU221" s="245" t="s">
        <v>83</v>
      </c>
      <c r="AY221" s="14" t="s">
        <v>145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4" t="s">
        <v>81</v>
      </c>
      <c r="BK221" s="246">
        <f>ROUND(I221*H221,2)</f>
        <v>0</v>
      </c>
      <c r="BL221" s="14" t="s">
        <v>151</v>
      </c>
      <c r="BM221" s="245" t="s">
        <v>407</v>
      </c>
    </row>
    <row r="222" s="2" customFormat="1" ht="16.5" customHeight="1">
      <c r="A222" s="35"/>
      <c r="B222" s="36"/>
      <c r="C222" s="247" t="s">
        <v>277</v>
      </c>
      <c r="D222" s="247" t="s">
        <v>239</v>
      </c>
      <c r="E222" s="248" t="s">
        <v>408</v>
      </c>
      <c r="F222" s="249" t="s">
        <v>409</v>
      </c>
      <c r="G222" s="250" t="s">
        <v>190</v>
      </c>
      <c r="H222" s="251">
        <v>34.399999999999999</v>
      </c>
      <c r="I222" s="252"/>
      <c r="J222" s="253">
        <f>ROUND(I222*H222,2)</f>
        <v>0</v>
      </c>
      <c r="K222" s="254"/>
      <c r="L222" s="255"/>
      <c r="M222" s="256" t="s">
        <v>1</v>
      </c>
      <c r="N222" s="257" t="s">
        <v>38</v>
      </c>
      <c r="O222" s="88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5" t="s">
        <v>161</v>
      </c>
      <c r="AT222" s="245" t="s">
        <v>239</v>
      </c>
      <c r="AU222" s="245" t="s">
        <v>83</v>
      </c>
      <c r="AY222" s="14" t="s">
        <v>145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4" t="s">
        <v>81</v>
      </c>
      <c r="BK222" s="246">
        <f>ROUND(I222*H222,2)</f>
        <v>0</v>
      </c>
      <c r="BL222" s="14" t="s">
        <v>151</v>
      </c>
      <c r="BM222" s="245" t="s">
        <v>410</v>
      </c>
    </row>
    <row r="223" s="12" customFormat="1" ht="22.8" customHeight="1">
      <c r="A223" s="12"/>
      <c r="B223" s="217"/>
      <c r="C223" s="218"/>
      <c r="D223" s="219" t="s">
        <v>72</v>
      </c>
      <c r="E223" s="231" t="s">
        <v>157</v>
      </c>
      <c r="F223" s="231" t="s">
        <v>411</v>
      </c>
      <c r="G223" s="218"/>
      <c r="H223" s="218"/>
      <c r="I223" s="221"/>
      <c r="J223" s="232">
        <f>BK223</f>
        <v>0</v>
      </c>
      <c r="K223" s="218"/>
      <c r="L223" s="223"/>
      <c r="M223" s="224"/>
      <c r="N223" s="225"/>
      <c r="O223" s="225"/>
      <c r="P223" s="226">
        <f>SUM(P224:P231)</f>
        <v>0</v>
      </c>
      <c r="Q223" s="225"/>
      <c r="R223" s="226">
        <f>SUM(R224:R231)</f>
        <v>0.50048000000000004</v>
      </c>
      <c r="S223" s="225"/>
      <c r="T223" s="227">
        <f>SUM(T224:T231)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8" t="s">
        <v>81</v>
      </c>
      <c r="AT223" s="229" t="s">
        <v>72</v>
      </c>
      <c r="AU223" s="229" t="s">
        <v>81</v>
      </c>
      <c r="AY223" s="228" t="s">
        <v>145</v>
      </c>
      <c r="BK223" s="230">
        <f>SUM(BK224:BK231)</f>
        <v>0</v>
      </c>
    </row>
    <row r="224" s="2" customFormat="1" ht="21.75" customHeight="1">
      <c r="A224" s="35"/>
      <c r="B224" s="36"/>
      <c r="C224" s="233" t="s">
        <v>412</v>
      </c>
      <c r="D224" s="233" t="s">
        <v>147</v>
      </c>
      <c r="E224" s="234" t="s">
        <v>413</v>
      </c>
      <c r="F224" s="235" t="s">
        <v>414</v>
      </c>
      <c r="G224" s="236" t="s">
        <v>160</v>
      </c>
      <c r="H224" s="237">
        <v>115</v>
      </c>
      <c r="I224" s="238"/>
      <c r="J224" s="239">
        <f>ROUND(I224*H224,2)</f>
        <v>0</v>
      </c>
      <c r="K224" s="240"/>
      <c r="L224" s="41"/>
      <c r="M224" s="241" t="s">
        <v>1</v>
      </c>
      <c r="N224" s="242" t="s">
        <v>38</v>
      </c>
      <c r="O224" s="88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5" t="s">
        <v>151</v>
      </c>
      <c r="AT224" s="245" t="s">
        <v>147</v>
      </c>
      <c r="AU224" s="245" t="s">
        <v>83</v>
      </c>
      <c r="AY224" s="14" t="s">
        <v>145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4" t="s">
        <v>81</v>
      </c>
      <c r="BK224" s="246">
        <f>ROUND(I224*H224,2)</f>
        <v>0</v>
      </c>
      <c r="BL224" s="14" t="s">
        <v>151</v>
      </c>
      <c r="BM224" s="245" t="s">
        <v>415</v>
      </c>
    </row>
    <row r="225" s="2" customFormat="1" ht="21.75" customHeight="1">
      <c r="A225" s="35"/>
      <c r="B225" s="36"/>
      <c r="C225" s="233" t="s">
        <v>280</v>
      </c>
      <c r="D225" s="233" t="s">
        <v>147</v>
      </c>
      <c r="E225" s="234" t="s">
        <v>416</v>
      </c>
      <c r="F225" s="235" t="s">
        <v>417</v>
      </c>
      <c r="G225" s="236" t="s">
        <v>160</v>
      </c>
      <c r="H225" s="237">
        <v>136</v>
      </c>
      <c r="I225" s="238"/>
      <c r="J225" s="239">
        <f>ROUND(I225*H225,2)</f>
        <v>0</v>
      </c>
      <c r="K225" s="240"/>
      <c r="L225" s="41"/>
      <c r="M225" s="241" t="s">
        <v>1</v>
      </c>
      <c r="N225" s="242" t="s">
        <v>38</v>
      </c>
      <c r="O225" s="88"/>
      <c r="P225" s="243">
        <f>O225*H225</f>
        <v>0</v>
      </c>
      <c r="Q225" s="243">
        <v>0.0036800000000000001</v>
      </c>
      <c r="R225" s="243">
        <f>Q225*H225</f>
        <v>0.50048000000000004</v>
      </c>
      <c r="S225" s="243">
        <v>0</v>
      </c>
      <c r="T225" s="24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5" t="s">
        <v>151</v>
      </c>
      <c r="AT225" s="245" t="s">
        <v>147</v>
      </c>
      <c r="AU225" s="245" t="s">
        <v>83</v>
      </c>
      <c r="AY225" s="14" t="s">
        <v>145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4" t="s">
        <v>81</v>
      </c>
      <c r="BK225" s="246">
        <f>ROUND(I225*H225,2)</f>
        <v>0</v>
      </c>
      <c r="BL225" s="14" t="s">
        <v>151</v>
      </c>
      <c r="BM225" s="245" t="s">
        <v>418</v>
      </c>
    </row>
    <row r="226" s="2" customFormat="1" ht="21.75" customHeight="1">
      <c r="A226" s="35"/>
      <c r="B226" s="36"/>
      <c r="C226" s="233" t="s">
        <v>419</v>
      </c>
      <c r="D226" s="233" t="s">
        <v>147</v>
      </c>
      <c r="E226" s="234" t="s">
        <v>420</v>
      </c>
      <c r="F226" s="235" t="s">
        <v>421</v>
      </c>
      <c r="G226" s="236" t="s">
        <v>172</v>
      </c>
      <c r="H226" s="237">
        <v>13.5</v>
      </c>
      <c r="I226" s="238"/>
      <c r="J226" s="239">
        <f>ROUND(I226*H226,2)</f>
        <v>0</v>
      </c>
      <c r="K226" s="240"/>
      <c r="L226" s="41"/>
      <c r="M226" s="241" t="s">
        <v>1</v>
      </c>
      <c r="N226" s="242" t="s">
        <v>38</v>
      </c>
      <c r="O226" s="88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5" t="s">
        <v>151</v>
      </c>
      <c r="AT226" s="245" t="s">
        <v>147</v>
      </c>
      <c r="AU226" s="245" t="s">
        <v>83</v>
      </c>
      <c r="AY226" s="14" t="s">
        <v>145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4" t="s">
        <v>81</v>
      </c>
      <c r="BK226" s="246">
        <f>ROUND(I226*H226,2)</f>
        <v>0</v>
      </c>
      <c r="BL226" s="14" t="s">
        <v>151</v>
      </c>
      <c r="BM226" s="245" t="s">
        <v>422</v>
      </c>
    </row>
    <row r="227" s="2" customFormat="1" ht="21.75" customHeight="1">
      <c r="A227" s="35"/>
      <c r="B227" s="36"/>
      <c r="C227" s="233" t="s">
        <v>284</v>
      </c>
      <c r="D227" s="233" t="s">
        <v>147</v>
      </c>
      <c r="E227" s="234" t="s">
        <v>423</v>
      </c>
      <c r="F227" s="235" t="s">
        <v>424</v>
      </c>
      <c r="G227" s="236" t="s">
        <v>172</v>
      </c>
      <c r="H227" s="237">
        <v>13.5</v>
      </c>
      <c r="I227" s="238"/>
      <c r="J227" s="239">
        <f>ROUND(I227*H227,2)</f>
        <v>0</v>
      </c>
      <c r="K227" s="240"/>
      <c r="L227" s="41"/>
      <c r="M227" s="241" t="s">
        <v>1</v>
      </c>
      <c r="N227" s="242" t="s">
        <v>38</v>
      </c>
      <c r="O227" s="88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5" t="s">
        <v>151</v>
      </c>
      <c r="AT227" s="245" t="s">
        <v>147</v>
      </c>
      <c r="AU227" s="245" t="s">
        <v>83</v>
      </c>
      <c r="AY227" s="14" t="s">
        <v>145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4" t="s">
        <v>81</v>
      </c>
      <c r="BK227" s="246">
        <f>ROUND(I227*H227,2)</f>
        <v>0</v>
      </c>
      <c r="BL227" s="14" t="s">
        <v>151</v>
      </c>
      <c r="BM227" s="245" t="s">
        <v>425</v>
      </c>
    </row>
    <row r="228" s="2" customFormat="1" ht="21.75" customHeight="1">
      <c r="A228" s="35"/>
      <c r="B228" s="36"/>
      <c r="C228" s="233" t="s">
        <v>426</v>
      </c>
      <c r="D228" s="233" t="s">
        <v>147</v>
      </c>
      <c r="E228" s="234" t="s">
        <v>427</v>
      </c>
      <c r="F228" s="235" t="s">
        <v>428</v>
      </c>
      <c r="G228" s="236" t="s">
        <v>172</v>
      </c>
      <c r="H228" s="237">
        <v>191.59999999999999</v>
      </c>
      <c r="I228" s="238"/>
      <c r="J228" s="239">
        <f>ROUND(I228*H228,2)</f>
        <v>0</v>
      </c>
      <c r="K228" s="240"/>
      <c r="L228" s="41"/>
      <c r="M228" s="241" t="s">
        <v>1</v>
      </c>
      <c r="N228" s="242" t="s">
        <v>38</v>
      </c>
      <c r="O228" s="88"/>
      <c r="P228" s="243">
        <f>O228*H228</f>
        <v>0</v>
      </c>
      <c r="Q228" s="243">
        <v>0</v>
      </c>
      <c r="R228" s="243">
        <f>Q228*H228</f>
        <v>0</v>
      </c>
      <c r="S228" s="243">
        <v>0</v>
      </c>
      <c r="T228" s="24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5" t="s">
        <v>151</v>
      </c>
      <c r="AT228" s="245" t="s">
        <v>147</v>
      </c>
      <c r="AU228" s="245" t="s">
        <v>83</v>
      </c>
      <c r="AY228" s="14" t="s">
        <v>145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4" t="s">
        <v>81</v>
      </c>
      <c r="BK228" s="246">
        <f>ROUND(I228*H228,2)</f>
        <v>0</v>
      </c>
      <c r="BL228" s="14" t="s">
        <v>151</v>
      </c>
      <c r="BM228" s="245" t="s">
        <v>429</v>
      </c>
    </row>
    <row r="229" s="2" customFormat="1" ht="21.75" customHeight="1">
      <c r="A229" s="35"/>
      <c r="B229" s="36"/>
      <c r="C229" s="233" t="s">
        <v>287</v>
      </c>
      <c r="D229" s="233" t="s">
        <v>147</v>
      </c>
      <c r="E229" s="234" t="s">
        <v>430</v>
      </c>
      <c r="F229" s="235" t="s">
        <v>431</v>
      </c>
      <c r="G229" s="236" t="s">
        <v>172</v>
      </c>
      <c r="H229" s="237">
        <v>191.59999999999999</v>
      </c>
      <c r="I229" s="238"/>
      <c r="J229" s="239">
        <f>ROUND(I229*H229,2)</f>
        <v>0</v>
      </c>
      <c r="K229" s="240"/>
      <c r="L229" s="41"/>
      <c r="M229" s="241" t="s">
        <v>1</v>
      </c>
      <c r="N229" s="242" t="s">
        <v>38</v>
      </c>
      <c r="O229" s="88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5" t="s">
        <v>151</v>
      </c>
      <c r="AT229" s="245" t="s">
        <v>147</v>
      </c>
      <c r="AU229" s="245" t="s">
        <v>83</v>
      </c>
      <c r="AY229" s="14" t="s">
        <v>145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4" t="s">
        <v>81</v>
      </c>
      <c r="BK229" s="246">
        <f>ROUND(I229*H229,2)</f>
        <v>0</v>
      </c>
      <c r="BL229" s="14" t="s">
        <v>151</v>
      </c>
      <c r="BM229" s="245" t="s">
        <v>432</v>
      </c>
    </row>
    <row r="230" s="2" customFormat="1" ht="16.5" customHeight="1">
      <c r="A230" s="35"/>
      <c r="B230" s="36"/>
      <c r="C230" s="233" t="s">
        <v>433</v>
      </c>
      <c r="D230" s="233" t="s">
        <v>147</v>
      </c>
      <c r="E230" s="234" t="s">
        <v>434</v>
      </c>
      <c r="F230" s="235" t="s">
        <v>435</v>
      </c>
      <c r="G230" s="236" t="s">
        <v>160</v>
      </c>
      <c r="H230" s="237">
        <v>968</v>
      </c>
      <c r="I230" s="238"/>
      <c r="J230" s="239">
        <f>ROUND(I230*H230,2)</f>
        <v>0</v>
      </c>
      <c r="K230" s="240"/>
      <c r="L230" s="41"/>
      <c r="M230" s="241" t="s">
        <v>1</v>
      </c>
      <c r="N230" s="242" t="s">
        <v>38</v>
      </c>
      <c r="O230" s="88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5" t="s">
        <v>151</v>
      </c>
      <c r="AT230" s="245" t="s">
        <v>147</v>
      </c>
      <c r="AU230" s="245" t="s">
        <v>83</v>
      </c>
      <c r="AY230" s="14" t="s">
        <v>145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4" t="s">
        <v>81</v>
      </c>
      <c r="BK230" s="246">
        <f>ROUND(I230*H230,2)</f>
        <v>0</v>
      </c>
      <c r="BL230" s="14" t="s">
        <v>151</v>
      </c>
      <c r="BM230" s="245" t="s">
        <v>436</v>
      </c>
    </row>
    <row r="231" s="2" customFormat="1" ht="16.5" customHeight="1">
      <c r="A231" s="35"/>
      <c r="B231" s="36"/>
      <c r="C231" s="233" t="s">
        <v>292</v>
      </c>
      <c r="D231" s="233" t="s">
        <v>147</v>
      </c>
      <c r="E231" s="234" t="s">
        <v>437</v>
      </c>
      <c r="F231" s="235" t="s">
        <v>438</v>
      </c>
      <c r="G231" s="236" t="s">
        <v>190</v>
      </c>
      <c r="H231" s="237">
        <v>0.053999999999999999</v>
      </c>
      <c r="I231" s="238"/>
      <c r="J231" s="239">
        <f>ROUND(I231*H231,2)</f>
        <v>0</v>
      </c>
      <c r="K231" s="240"/>
      <c r="L231" s="41"/>
      <c r="M231" s="241" t="s">
        <v>1</v>
      </c>
      <c r="N231" s="242" t="s">
        <v>38</v>
      </c>
      <c r="O231" s="88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5" t="s">
        <v>151</v>
      </c>
      <c r="AT231" s="245" t="s">
        <v>147</v>
      </c>
      <c r="AU231" s="245" t="s">
        <v>83</v>
      </c>
      <c r="AY231" s="14" t="s">
        <v>145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4" t="s">
        <v>81</v>
      </c>
      <c r="BK231" s="246">
        <f>ROUND(I231*H231,2)</f>
        <v>0</v>
      </c>
      <c r="BL231" s="14" t="s">
        <v>151</v>
      </c>
      <c r="BM231" s="245" t="s">
        <v>439</v>
      </c>
    </row>
    <row r="232" s="12" customFormat="1" ht="22.8" customHeight="1">
      <c r="A232" s="12"/>
      <c r="B232" s="217"/>
      <c r="C232" s="218"/>
      <c r="D232" s="219" t="s">
        <v>72</v>
      </c>
      <c r="E232" s="231" t="s">
        <v>177</v>
      </c>
      <c r="F232" s="231" t="s">
        <v>440</v>
      </c>
      <c r="G232" s="218"/>
      <c r="H232" s="218"/>
      <c r="I232" s="221"/>
      <c r="J232" s="232">
        <f>BK232</f>
        <v>0</v>
      </c>
      <c r="K232" s="218"/>
      <c r="L232" s="223"/>
      <c r="M232" s="224"/>
      <c r="N232" s="225"/>
      <c r="O232" s="225"/>
      <c r="P232" s="226">
        <f>SUM(P233:P238)</f>
        <v>0</v>
      </c>
      <c r="Q232" s="225"/>
      <c r="R232" s="226">
        <f>SUM(R233:R238)</f>
        <v>0</v>
      </c>
      <c r="S232" s="225"/>
      <c r="T232" s="227">
        <f>SUM(T233:T238)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8" t="s">
        <v>81</v>
      </c>
      <c r="AT232" s="229" t="s">
        <v>72</v>
      </c>
      <c r="AU232" s="229" t="s">
        <v>81</v>
      </c>
      <c r="AY232" s="228" t="s">
        <v>145</v>
      </c>
      <c r="BK232" s="230">
        <f>SUM(BK233:BK238)</f>
        <v>0</v>
      </c>
    </row>
    <row r="233" s="2" customFormat="1" ht="21.75" customHeight="1">
      <c r="A233" s="35"/>
      <c r="B233" s="36"/>
      <c r="C233" s="233" t="s">
        <v>441</v>
      </c>
      <c r="D233" s="233" t="s">
        <v>147</v>
      </c>
      <c r="E233" s="234" t="s">
        <v>442</v>
      </c>
      <c r="F233" s="235" t="s">
        <v>443</v>
      </c>
      <c r="G233" s="236" t="s">
        <v>160</v>
      </c>
      <c r="H233" s="237">
        <v>78.5</v>
      </c>
      <c r="I233" s="238"/>
      <c r="J233" s="239">
        <f>ROUND(I233*H233,2)</f>
        <v>0</v>
      </c>
      <c r="K233" s="240"/>
      <c r="L233" s="41"/>
      <c r="M233" s="241" t="s">
        <v>1</v>
      </c>
      <c r="N233" s="242" t="s">
        <v>38</v>
      </c>
      <c r="O233" s="88"/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5" t="s">
        <v>151</v>
      </c>
      <c r="AT233" s="245" t="s">
        <v>147</v>
      </c>
      <c r="AU233" s="245" t="s">
        <v>83</v>
      </c>
      <c r="AY233" s="14" t="s">
        <v>145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4" t="s">
        <v>81</v>
      </c>
      <c r="BK233" s="246">
        <f>ROUND(I233*H233,2)</f>
        <v>0</v>
      </c>
      <c r="BL233" s="14" t="s">
        <v>151</v>
      </c>
      <c r="BM233" s="245" t="s">
        <v>444</v>
      </c>
    </row>
    <row r="234" s="2" customFormat="1" ht="16.5" customHeight="1">
      <c r="A234" s="35"/>
      <c r="B234" s="36"/>
      <c r="C234" s="233" t="s">
        <v>295</v>
      </c>
      <c r="D234" s="233" t="s">
        <v>147</v>
      </c>
      <c r="E234" s="234" t="s">
        <v>445</v>
      </c>
      <c r="F234" s="235" t="s">
        <v>446</v>
      </c>
      <c r="G234" s="236" t="s">
        <v>213</v>
      </c>
      <c r="H234" s="237">
        <v>84.099999999999994</v>
      </c>
      <c r="I234" s="238"/>
      <c r="J234" s="239">
        <f>ROUND(I234*H234,2)</f>
        <v>0</v>
      </c>
      <c r="K234" s="240"/>
      <c r="L234" s="41"/>
      <c r="M234" s="241" t="s">
        <v>1</v>
      </c>
      <c r="N234" s="242" t="s">
        <v>38</v>
      </c>
      <c r="O234" s="88"/>
      <c r="P234" s="243">
        <f>O234*H234</f>
        <v>0</v>
      </c>
      <c r="Q234" s="243">
        <v>0</v>
      </c>
      <c r="R234" s="243">
        <f>Q234*H234</f>
        <v>0</v>
      </c>
      <c r="S234" s="243">
        <v>0</v>
      </c>
      <c r="T234" s="24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5" t="s">
        <v>151</v>
      </c>
      <c r="AT234" s="245" t="s">
        <v>147</v>
      </c>
      <c r="AU234" s="245" t="s">
        <v>83</v>
      </c>
      <c r="AY234" s="14" t="s">
        <v>145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4" t="s">
        <v>81</v>
      </c>
      <c r="BK234" s="246">
        <f>ROUND(I234*H234,2)</f>
        <v>0</v>
      </c>
      <c r="BL234" s="14" t="s">
        <v>151</v>
      </c>
      <c r="BM234" s="245" t="s">
        <v>447</v>
      </c>
    </row>
    <row r="235" s="2" customFormat="1" ht="21.75" customHeight="1">
      <c r="A235" s="35"/>
      <c r="B235" s="36"/>
      <c r="C235" s="233" t="s">
        <v>448</v>
      </c>
      <c r="D235" s="233" t="s">
        <v>147</v>
      </c>
      <c r="E235" s="234" t="s">
        <v>449</v>
      </c>
      <c r="F235" s="235" t="s">
        <v>450</v>
      </c>
      <c r="G235" s="236" t="s">
        <v>160</v>
      </c>
      <c r="H235" s="237">
        <v>968</v>
      </c>
      <c r="I235" s="238"/>
      <c r="J235" s="239">
        <f>ROUND(I235*H235,2)</f>
        <v>0</v>
      </c>
      <c r="K235" s="240"/>
      <c r="L235" s="41"/>
      <c r="M235" s="241" t="s">
        <v>1</v>
      </c>
      <c r="N235" s="242" t="s">
        <v>38</v>
      </c>
      <c r="O235" s="88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5" t="s">
        <v>151</v>
      </c>
      <c r="AT235" s="245" t="s">
        <v>147</v>
      </c>
      <c r="AU235" s="245" t="s">
        <v>83</v>
      </c>
      <c r="AY235" s="14" t="s">
        <v>145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4" t="s">
        <v>81</v>
      </c>
      <c r="BK235" s="246">
        <f>ROUND(I235*H235,2)</f>
        <v>0</v>
      </c>
      <c r="BL235" s="14" t="s">
        <v>151</v>
      </c>
      <c r="BM235" s="245" t="s">
        <v>451</v>
      </c>
    </row>
    <row r="236" s="2" customFormat="1" ht="16.5" customHeight="1">
      <c r="A236" s="35"/>
      <c r="B236" s="36"/>
      <c r="C236" s="233" t="s">
        <v>299</v>
      </c>
      <c r="D236" s="233" t="s">
        <v>147</v>
      </c>
      <c r="E236" s="234" t="s">
        <v>452</v>
      </c>
      <c r="F236" s="235" t="s">
        <v>453</v>
      </c>
      <c r="G236" s="236" t="s">
        <v>150</v>
      </c>
      <c r="H236" s="237">
        <v>7</v>
      </c>
      <c r="I236" s="238"/>
      <c r="J236" s="239">
        <f>ROUND(I236*H236,2)</f>
        <v>0</v>
      </c>
      <c r="K236" s="240"/>
      <c r="L236" s="41"/>
      <c r="M236" s="241" t="s">
        <v>1</v>
      </c>
      <c r="N236" s="242" t="s">
        <v>38</v>
      </c>
      <c r="O236" s="88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5" t="s">
        <v>151</v>
      </c>
      <c r="AT236" s="245" t="s">
        <v>147</v>
      </c>
      <c r="AU236" s="245" t="s">
        <v>83</v>
      </c>
      <c r="AY236" s="14" t="s">
        <v>145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4" t="s">
        <v>81</v>
      </c>
      <c r="BK236" s="246">
        <f>ROUND(I236*H236,2)</f>
        <v>0</v>
      </c>
      <c r="BL236" s="14" t="s">
        <v>151</v>
      </c>
      <c r="BM236" s="245" t="s">
        <v>454</v>
      </c>
    </row>
    <row r="237" s="2" customFormat="1" ht="16.5" customHeight="1">
      <c r="A237" s="35"/>
      <c r="B237" s="36"/>
      <c r="C237" s="247" t="s">
        <v>455</v>
      </c>
      <c r="D237" s="247" t="s">
        <v>239</v>
      </c>
      <c r="E237" s="248" t="s">
        <v>456</v>
      </c>
      <c r="F237" s="249" t="s">
        <v>457</v>
      </c>
      <c r="G237" s="250" t="s">
        <v>150</v>
      </c>
      <c r="H237" s="251">
        <v>7</v>
      </c>
      <c r="I237" s="252"/>
      <c r="J237" s="253">
        <f>ROUND(I237*H237,2)</f>
        <v>0</v>
      </c>
      <c r="K237" s="254"/>
      <c r="L237" s="255"/>
      <c r="M237" s="256" t="s">
        <v>1</v>
      </c>
      <c r="N237" s="257" t="s">
        <v>38</v>
      </c>
      <c r="O237" s="88"/>
      <c r="P237" s="243">
        <f>O237*H237</f>
        <v>0</v>
      </c>
      <c r="Q237" s="243">
        <v>0</v>
      </c>
      <c r="R237" s="243">
        <f>Q237*H237</f>
        <v>0</v>
      </c>
      <c r="S237" s="243">
        <v>0</v>
      </c>
      <c r="T237" s="24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5" t="s">
        <v>161</v>
      </c>
      <c r="AT237" s="245" t="s">
        <v>239</v>
      </c>
      <c r="AU237" s="245" t="s">
        <v>83</v>
      </c>
      <c r="AY237" s="14" t="s">
        <v>145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4" t="s">
        <v>81</v>
      </c>
      <c r="BK237" s="246">
        <f>ROUND(I237*H237,2)</f>
        <v>0</v>
      </c>
      <c r="BL237" s="14" t="s">
        <v>151</v>
      </c>
      <c r="BM237" s="245" t="s">
        <v>458</v>
      </c>
    </row>
    <row r="238" s="2" customFormat="1" ht="16.5" customHeight="1">
      <c r="A238" s="35"/>
      <c r="B238" s="36"/>
      <c r="C238" s="247" t="s">
        <v>302</v>
      </c>
      <c r="D238" s="247" t="s">
        <v>239</v>
      </c>
      <c r="E238" s="248" t="s">
        <v>459</v>
      </c>
      <c r="F238" s="249" t="s">
        <v>460</v>
      </c>
      <c r="G238" s="250" t="s">
        <v>150</v>
      </c>
      <c r="H238" s="251">
        <v>1</v>
      </c>
      <c r="I238" s="252"/>
      <c r="J238" s="253">
        <f>ROUND(I238*H238,2)</f>
        <v>0</v>
      </c>
      <c r="K238" s="254"/>
      <c r="L238" s="255"/>
      <c r="M238" s="256" t="s">
        <v>1</v>
      </c>
      <c r="N238" s="257" t="s">
        <v>38</v>
      </c>
      <c r="O238" s="88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5" t="s">
        <v>161</v>
      </c>
      <c r="AT238" s="245" t="s">
        <v>239</v>
      </c>
      <c r="AU238" s="245" t="s">
        <v>83</v>
      </c>
      <c r="AY238" s="14" t="s">
        <v>145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4" t="s">
        <v>81</v>
      </c>
      <c r="BK238" s="246">
        <f>ROUND(I238*H238,2)</f>
        <v>0</v>
      </c>
      <c r="BL238" s="14" t="s">
        <v>151</v>
      </c>
      <c r="BM238" s="245" t="s">
        <v>461</v>
      </c>
    </row>
    <row r="239" s="12" customFormat="1" ht="22.8" customHeight="1">
      <c r="A239" s="12"/>
      <c r="B239" s="217"/>
      <c r="C239" s="218"/>
      <c r="D239" s="219" t="s">
        <v>72</v>
      </c>
      <c r="E239" s="231" t="s">
        <v>462</v>
      </c>
      <c r="F239" s="231" t="s">
        <v>463</v>
      </c>
      <c r="G239" s="218"/>
      <c r="H239" s="218"/>
      <c r="I239" s="221"/>
      <c r="J239" s="232">
        <f>BK239</f>
        <v>0</v>
      </c>
      <c r="K239" s="218"/>
      <c r="L239" s="223"/>
      <c r="M239" s="224"/>
      <c r="N239" s="225"/>
      <c r="O239" s="225"/>
      <c r="P239" s="226">
        <f>SUM(P240:P244)</f>
        <v>0</v>
      </c>
      <c r="Q239" s="225"/>
      <c r="R239" s="226">
        <f>SUM(R240:R244)</f>
        <v>0</v>
      </c>
      <c r="S239" s="225"/>
      <c r="T239" s="227">
        <f>SUM(T240:T244)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8" t="s">
        <v>81</v>
      </c>
      <c r="AT239" s="229" t="s">
        <v>72</v>
      </c>
      <c r="AU239" s="229" t="s">
        <v>81</v>
      </c>
      <c r="AY239" s="228" t="s">
        <v>145</v>
      </c>
      <c r="BK239" s="230">
        <f>SUM(BK240:BK244)</f>
        <v>0</v>
      </c>
    </row>
    <row r="240" s="2" customFormat="1" ht="21.75" customHeight="1">
      <c r="A240" s="35"/>
      <c r="B240" s="36"/>
      <c r="C240" s="233" t="s">
        <v>464</v>
      </c>
      <c r="D240" s="233" t="s">
        <v>147</v>
      </c>
      <c r="E240" s="234" t="s">
        <v>465</v>
      </c>
      <c r="F240" s="235" t="s">
        <v>466</v>
      </c>
      <c r="G240" s="236" t="s">
        <v>190</v>
      </c>
      <c r="H240" s="237">
        <v>102.22499999999999</v>
      </c>
      <c r="I240" s="238"/>
      <c r="J240" s="239">
        <f>ROUND(I240*H240,2)</f>
        <v>0</v>
      </c>
      <c r="K240" s="240"/>
      <c r="L240" s="41"/>
      <c r="M240" s="241" t="s">
        <v>1</v>
      </c>
      <c r="N240" s="242" t="s">
        <v>38</v>
      </c>
      <c r="O240" s="88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5" t="s">
        <v>151</v>
      </c>
      <c r="AT240" s="245" t="s">
        <v>147</v>
      </c>
      <c r="AU240" s="245" t="s">
        <v>83</v>
      </c>
      <c r="AY240" s="14" t="s">
        <v>145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4" t="s">
        <v>81</v>
      </c>
      <c r="BK240" s="246">
        <f>ROUND(I240*H240,2)</f>
        <v>0</v>
      </c>
      <c r="BL240" s="14" t="s">
        <v>151</v>
      </c>
      <c r="BM240" s="245" t="s">
        <v>467</v>
      </c>
    </row>
    <row r="241" s="2" customFormat="1" ht="16.5" customHeight="1">
      <c r="A241" s="35"/>
      <c r="B241" s="36"/>
      <c r="C241" s="233" t="s">
        <v>306</v>
      </c>
      <c r="D241" s="233" t="s">
        <v>147</v>
      </c>
      <c r="E241" s="234" t="s">
        <v>468</v>
      </c>
      <c r="F241" s="235" t="s">
        <v>469</v>
      </c>
      <c r="G241" s="236" t="s">
        <v>190</v>
      </c>
      <c r="H241" s="237">
        <v>135.5</v>
      </c>
      <c r="I241" s="238"/>
      <c r="J241" s="239">
        <f>ROUND(I241*H241,2)</f>
        <v>0</v>
      </c>
      <c r="K241" s="240"/>
      <c r="L241" s="41"/>
      <c r="M241" s="241" t="s">
        <v>1</v>
      </c>
      <c r="N241" s="242" t="s">
        <v>38</v>
      </c>
      <c r="O241" s="88"/>
      <c r="P241" s="243">
        <f>O241*H241</f>
        <v>0</v>
      </c>
      <c r="Q241" s="243">
        <v>0</v>
      </c>
      <c r="R241" s="243">
        <f>Q241*H241</f>
        <v>0</v>
      </c>
      <c r="S241" s="243">
        <v>0</v>
      </c>
      <c r="T241" s="24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5" t="s">
        <v>151</v>
      </c>
      <c r="AT241" s="245" t="s">
        <v>147</v>
      </c>
      <c r="AU241" s="245" t="s">
        <v>83</v>
      </c>
      <c r="AY241" s="14" t="s">
        <v>145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14" t="s">
        <v>81</v>
      </c>
      <c r="BK241" s="246">
        <f>ROUND(I241*H241,2)</f>
        <v>0</v>
      </c>
      <c r="BL241" s="14" t="s">
        <v>151</v>
      </c>
      <c r="BM241" s="245" t="s">
        <v>470</v>
      </c>
    </row>
    <row r="242" s="2" customFormat="1" ht="21.75" customHeight="1">
      <c r="A242" s="35"/>
      <c r="B242" s="36"/>
      <c r="C242" s="233" t="s">
        <v>471</v>
      </c>
      <c r="D242" s="233" t="s">
        <v>147</v>
      </c>
      <c r="E242" s="234" t="s">
        <v>472</v>
      </c>
      <c r="F242" s="235" t="s">
        <v>473</v>
      </c>
      <c r="G242" s="236" t="s">
        <v>190</v>
      </c>
      <c r="H242" s="237">
        <v>406.5</v>
      </c>
      <c r="I242" s="238"/>
      <c r="J242" s="239">
        <f>ROUND(I242*H242,2)</f>
        <v>0</v>
      </c>
      <c r="K242" s="240"/>
      <c r="L242" s="41"/>
      <c r="M242" s="241" t="s">
        <v>1</v>
      </c>
      <c r="N242" s="242" t="s">
        <v>38</v>
      </c>
      <c r="O242" s="88"/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5" t="s">
        <v>151</v>
      </c>
      <c r="AT242" s="245" t="s">
        <v>147</v>
      </c>
      <c r="AU242" s="245" t="s">
        <v>83</v>
      </c>
      <c r="AY242" s="14" t="s">
        <v>145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4" t="s">
        <v>81</v>
      </c>
      <c r="BK242" s="246">
        <f>ROUND(I242*H242,2)</f>
        <v>0</v>
      </c>
      <c r="BL242" s="14" t="s">
        <v>151</v>
      </c>
      <c r="BM242" s="245" t="s">
        <v>474</v>
      </c>
    </row>
    <row r="243" s="2" customFormat="1" ht="21.75" customHeight="1">
      <c r="A243" s="35"/>
      <c r="B243" s="36"/>
      <c r="C243" s="233" t="s">
        <v>309</v>
      </c>
      <c r="D243" s="233" t="s">
        <v>147</v>
      </c>
      <c r="E243" s="234" t="s">
        <v>475</v>
      </c>
      <c r="F243" s="235" t="s">
        <v>476</v>
      </c>
      <c r="G243" s="236" t="s">
        <v>190</v>
      </c>
      <c r="H243" s="237">
        <v>239.69999999999999</v>
      </c>
      <c r="I243" s="238"/>
      <c r="J243" s="239">
        <f>ROUND(I243*H243,2)</f>
        <v>0</v>
      </c>
      <c r="K243" s="240"/>
      <c r="L243" s="41"/>
      <c r="M243" s="241" t="s">
        <v>1</v>
      </c>
      <c r="N243" s="242" t="s">
        <v>38</v>
      </c>
      <c r="O243" s="88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5" t="s">
        <v>151</v>
      </c>
      <c r="AT243" s="245" t="s">
        <v>147</v>
      </c>
      <c r="AU243" s="245" t="s">
        <v>83</v>
      </c>
      <c r="AY243" s="14" t="s">
        <v>145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4" t="s">
        <v>81</v>
      </c>
      <c r="BK243" s="246">
        <f>ROUND(I243*H243,2)</f>
        <v>0</v>
      </c>
      <c r="BL243" s="14" t="s">
        <v>151</v>
      </c>
      <c r="BM243" s="245" t="s">
        <v>477</v>
      </c>
    </row>
    <row r="244" s="2" customFormat="1" ht="21.75" customHeight="1">
      <c r="A244" s="35"/>
      <c r="B244" s="36"/>
      <c r="C244" s="233" t="s">
        <v>478</v>
      </c>
      <c r="D244" s="233" t="s">
        <v>147</v>
      </c>
      <c r="E244" s="234" t="s">
        <v>479</v>
      </c>
      <c r="F244" s="235" t="s">
        <v>480</v>
      </c>
      <c r="G244" s="236" t="s">
        <v>190</v>
      </c>
      <c r="H244" s="237">
        <v>42.600000000000001</v>
      </c>
      <c r="I244" s="238"/>
      <c r="J244" s="239">
        <f>ROUND(I244*H244,2)</f>
        <v>0</v>
      </c>
      <c r="K244" s="240"/>
      <c r="L244" s="41"/>
      <c r="M244" s="241" t="s">
        <v>1</v>
      </c>
      <c r="N244" s="242" t="s">
        <v>38</v>
      </c>
      <c r="O244" s="88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5" t="s">
        <v>151</v>
      </c>
      <c r="AT244" s="245" t="s">
        <v>147</v>
      </c>
      <c r="AU244" s="245" t="s">
        <v>83</v>
      </c>
      <c r="AY244" s="14" t="s">
        <v>145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4" t="s">
        <v>81</v>
      </c>
      <c r="BK244" s="246">
        <f>ROUND(I244*H244,2)</f>
        <v>0</v>
      </c>
      <c r="BL244" s="14" t="s">
        <v>151</v>
      </c>
      <c r="BM244" s="245" t="s">
        <v>481</v>
      </c>
    </row>
    <row r="245" s="12" customFormat="1" ht="22.8" customHeight="1">
      <c r="A245" s="12"/>
      <c r="B245" s="217"/>
      <c r="C245" s="218"/>
      <c r="D245" s="219" t="s">
        <v>72</v>
      </c>
      <c r="E245" s="231" t="s">
        <v>482</v>
      </c>
      <c r="F245" s="231" t="s">
        <v>483</v>
      </c>
      <c r="G245" s="218"/>
      <c r="H245" s="218"/>
      <c r="I245" s="221"/>
      <c r="J245" s="232">
        <f>BK245</f>
        <v>0</v>
      </c>
      <c r="K245" s="218"/>
      <c r="L245" s="223"/>
      <c r="M245" s="224"/>
      <c r="N245" s="225"/>
      <c r="O245" s="225"/>
      <c r="P245" s="226">
        <f>P246</f>
        <v>0</v>
      </c>
      <c r="Q245" s="225"/>
      <c r="R245" s="226">
        <f>R246</f>
        <v>0</v>
      </c>
      <c r="S245" s="225"/>
      <c r="T245" s="227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8" t="s">
        <v>81</v>
      </c>
      <c r="AT245" s="229" t="s">
        <v>72</v>
      </c>
      <c r="AU245" s="229" t="s">
        <v>81</v>
      </c>
      <c r="AY245" s="228" t="s">
        <v>145</v>
      </c>
      <c r="BK245" s="230">
        <f>BK246</f>
        <v>0</v>
      </c>
    </row>
    <row r="246" s="2" customFormat="1" ht="21.75" customHeight="1">
      <c r="A246" s="35"/>
      <c r="B246" s="36"/>
      <c r="C246" s="233" t="s">
        <v>313</v>
      </c>
      <c r="D246" s="233" t="s">
        <v>147</v>
      </c>
      <c r="E246" s="234" t="s">
        <v>484</v>
      </c>
      <c r="F246" s="235" t="s">
        <v>485</v>
      </c>
      <c r="G246" s="236" t="s">
        <v>190</v>
      </c>
      <c r="H246" s="237">
        <v>1612.3630000000001</v>
      </c>
      <c r="I246" s="238"/>
      <c r="J246" s="239">
        <f>ROUND(I246*H246,2)</f>
        <v>0</v>
      </c>
      <c r="K246" s="240"/>
      <c r="L246" s="41"/>
      <c r="M246" s="241" t="s">
        <v>1</v>
      </c>
      <c r="N246" s="242" t="s">
        <v>38</v>
      </c>
      <c r="O246" s="88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5" t="s">
        <v>151</v>
      </c>
      <c r="AT246" s="245" t="s">
        <v>147</v>
      </c>
      <c r="AU246" s="245" t="s">
        <v>83</v>
      </c>
      <c r="AY246" s="14" t="s">
        <v>145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4" t="s">
        <v>81</v>
      </c>
      <c r="BK246" s="246">
        <f>ROUND(I246*H246,2)</f>
        <v>0</v>
      </c>
      <c r="BL246" s="14" t="s">
        <v>151</v>
      </c>
      <c r="BM246" s="245" t="s">
        <v>486</v>
      </c>
    </row>
    <row r="247" s="12" customFormat="1" ht="25.92" customHeight="1">
      <c r="A247" s="12"/>
      <c r="B247" s="217"/>
      <c r="C247" s="218"/>
      <c r="D247" s="219" t="s">
        <v>72</v>
      </c>
      <c r="E247" s="220" t="s">
        <v>487</v>
      </c>
      <c r="F247" s="220" t="s">
        <v>488</v>
      </c>
      <c r="G247" s="218"/>
      <c r="H247" s="218"/>
      <c r="I247" s="221"/>
      <c r="J247" s="222">
        <f>BK247</f>
        <v>0</v>
      </c>
      <c r="K247" s="218"/>
      <c r="L247" s="223"/>
      <c r="M247" s="224"/>
      <c r="N247" s="225"/>
      <c r="O247" s="225"/>
      <c r="P247" s="226">
        <f>P248+P268+P279+P294+P296+P310+P328+P342+P373+P381+P383+P386+P388</f>
        <v>0</v>
      </c>
      <c r="Q247" s="225"/>
      <c r="R247" s="226">
        <f>R248+R268+R279+R294+R296+R310+R328+R342+R373+R381+R383+R386+R388</f>
        <v>0</v>
      </c>
      <c r="S247" s="225"/>
      <c r="T247" s="227">
        <f>T248+T268+T279+T294+T296+T310+T328+T342+T373+T381+T383+T386+T388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8" t="s">
        <v>83</v>
      </c>
      <c r="AT247" s="229" t="s">
        <v>72</v>
      </c>
      <c r="AU247" s="229" t="s">
        <v>73</v>
      </c>
      <c r="AY247" s="228" t="s">
        <v>145</v>
      </c>
      <c r="BK247" s="230">
        <f>BK248+BK268+BK279+BK294+BK296+BK310+BK328+BK342+BK373+BK381+BK383+BK386+BK388</f>
        <v>0</v>
      </c>
    </row>
    <row r="248" s="12" customFormat="1" ht="22.8" customHeight="1">
      <c r="A248" s="12"/>
      <c r="B248" s="217"/>
      <c r="C248" s="218"/>
      <c r="D248" s="219" t="s">
        <v>72</v>
      </c>
      <c r="E248" s="231" t="s">
        <v>489</v>
      </c>
      <c r="F248" s="231" t="s">
        <v>490</v>
      </c>
      <c r="G248" s="218"/>
      <c r="H248" s="218"/>
      <c r="I248" s="221"/>
      <c r="J248" s="232">
        <f>BK248</f>
        <v>0</v>
      </c>
      <c r="K248" s="218"/>
      <c r="L248" s="223"/>
      <c r="M248" s="224"/>
      <c r="N248" s="225"/>
      <c r="O248" s="225"/>
      <c r="P248" s="226">
        <f>SUM(P249:P267)</f>
        <v>0</v>
      </c>
      <c r="Q248" s="225"/>
      <c r="R248" s="226">
        <f>SUM(R249:R267)</f>
        <v>0</v>
      </c>
      <c r="S248" s="225"/>
      <c r="T248" s="227">
        <f>SUM(T249:T267)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8" t="s">
        <v>83</v>
      </c>
      <c r="AT248" s="229" t="s">
        <v>72</v>
      </c>
      <c r="AU248" s="229" t="s">
        <v>81</v>
      </c>
      <c r="AY248" s="228" t="s">
        <v>145</v>
      </c>
      <c r="BK248" s="230">
        <f>SUM(BK249:BK267)</f>
        <v>0</v>
      </c>
    </row>
    <row r="249" s="2" customFormat="1" ht="21.75" customHeight="1">
      <c r="A249" s="35"/>
      <c r="B249" s="36"/>
      <c r="C249" s="233" t="s">
        <v>491</v>
      </c>
      <c r="D249" s="233" t="s">
        <v>147</v>
      </c>
      <c r="E249" s="234" t="s">
        <v>492</v>
      </c>
      <c r="F249" s="235" t="s">
        <v>493</v>
      </c>
      <c r="G249" s="236" t="s">
        <v>160</v>
      </c>
      <c r="H249" s="237">
        <v>257.30000000000001</v>
      </c>
      <c r="I249" s="238"/>
      <c r="J249" s="239">
        <f>ROUND(I249*H249,2)</f>
        <v>0</v>
      </c>
      <c r="K249" s="240"/>
      <c r="L249" s="41"/>
      <c r="M249" s="241" t="s">
        <v>1</v>
      </c>
      <c r="N249" s="242" t="s">
        <v>38</v>
      </c>
      <c r="O249" s="88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5" t="s">
        <v>176</v>
      </c>
      <c r="AT249" s="245" t="s">
        <v>147</v>
      </c>
      <c r="AU249" s="245" t="s">
        <v>83</v>
      </c>
      <c r="AY249" s="14" t="s">
        <v>145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4" t="s">
        <v>81</v>
      </c>
      <c r="BK249" s="246">
        <f>ROUND(I249*H249,2)</f>
        <v>0</v>
      </c>
      <c r="BL249" s="14" t="s">
        <v>176</v>
      </c>
      <c r="BM249" s="245" t="s">
        <v>494</v>
      </c>
    </row>
    <row r="250" s="2" customFormat="1" ht="16.5" customHeight="1">
      <c r="A250" s="35"/>
      <c r="B250" s="36"/>
      <c r="C250" s="247" t="s">
        <v>316</v>
      </c>
      <c r="D250" s="247" t="s">
        <v>239</v>
      </c>
      <c r="E250" s="248" t="s">
        <v>495</v>
      </c>
      <c r="F250" s="249" t="s">
        <v>496</v>
      </c>
      <c r="G250" s="250" t="s">
        <v>190</v>
      </c>
      <c r="H250" s="251">
        <v>0.076999999999999999</v>
      </c>
      <c r="I250" s="252"/>
      <c r="J250" s="253">
        <f>ROUND(I250*H250,2)</f>
        <v>0</v>
      </c>
      <c r="K250" s="254"/>
      <c r="L250" s="255"/>
      <c r="M250" s="256" t="s">
        <v>1</v>
      </c>
      <c r="N250" s="257" t="s">
        <v>38</v>
      </c>
      <c r="O250" s="88"/>
      <c r="P250" s="243">
        <f>O250*H250</f>
        <v>0</v>
      </c>
      <c r="Q250" s="243">
        <v>0</v>
      </c>
      <c r="R250" s="243">
        <f>Q250*H250</f>
        <v>0</v>
      </c>
      <c r="S250" s="243">
        <v>0</v>
      </c>
      <c r="T250" s="24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5" t="s">
        <v>206</v>
      </c>
      <c r="AT250" s="245" t="s">
        <v>239</v>
      </c>
      <c r="AU250" s="245" t="s">
        <v>83</v>
      </c>
      <c r="AY250" s="14" t="s">
        <v>145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4" t="s">
        <v>81</v>
      </c>
      <c r="BK250" s="246">
        <f>ROUND(I250*H250,2)</f>
        <v>0</v>
      </c>
      <c r="BL250" s="14" t="s">
        <v>176</v>
      </c>
      <c r="BM250" s="245" t="s">
        <v>497</v>
      </c>
    </row>
    <row r="251" s="2" customFormat="1" ht="21.75" customHeight="1">
      <c r="A251" s="35"/>
      <c r="B251" s="36"/>
      <c r="C251" s="233" t="s">
        <v>498</v>
      </c>
      <c r="D251" s="233" t="s">
        <v>147</v>
      </c>
      <c r="E251" s="234" t="s">
        <v>499</v>
      </c>
      <c r="F251" s="235" t="s">
        <v>500</v>
      </c>
      <c r="G251" s="236" t="s">
        <v>160</v>
      </c>
      <c r="H251" s="237">
        <v>257.30000000000001</v>
      </c>
      <c r="I251" s="238"/>
      <c r="J251" s="239">
        <f>ROUND(I251*H251,2)</f>
        <v>0</v>
      </c>
      <c r="K251" s="240"/>
      <c r="L251" s="41"/>
      <c r="M251" s="241" t="s">
        <v>1</v>
      </c>
      <c r="N251" s="242" t="s">
        <v>38</v>
      </c>
      <c r="O251" s="88"/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5" t="s">
        <v>176</v>
      </c>
      <c r="AT251" s="245" t="s">
        <v>147</v>
      </c>
      <c r="AU251" s="245" t="s">
        <v>83</v>
      </c>
      <c r="AY251" s="14" t="s">
        <v>145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4" t="s">
        <v>81</v>
      </c>
      <c r="BK251" s="246">
        <f>ROUND(I251*H251,2)</f>
        <v>0</v>
      </c>
      <c r="BL251" s="14" t="s">
        <v>176</v>
      </c>
      <c r="BM251" s="245" t="s">
        <v>501</v>
      </c>
    </row>
    <row r="252" s="2" customFormat="1" ht="33" customHeight="1">
      <c r="A252" s="35"/>
      <c r="B252" s="36"/>
      <c r="C252" s="247" t="s">
        <v>320</v>
      </c>
      <c r="D252" s="247" t="s">
        <v>239</v>
      </c>
      <c r="E252" s="248" t="s">
        <v>502</v>
      </c>
      <c r="F252" s="249" t="s">
        <v>503</v>
      </c>
      <c r="G252" s="250" t="s">
        <v>160</v>
      </c>
      <c r="H252" s="251">
        <v>308.75999999999999</v>
      </c>
      <c r="I252" s="252"/>
      <c r="J252" s="253">
        <f>ROUND(I252*H252,2)</f>
        <v>0</v>
      </c>
      <c r="K252" s="254"/>
      <c r="L252" s="255"/>
      <c r="M252" s="256" t="s">
        <v>1</v>
      </c>
      <c r="N252" s="257" t="s">
        <v>38</v>
      </c>
      <c r="O252" s="88"/>
      <c r="P252" s="243">
        <f>O252*H252</f>
        <v>0</v>
      </c>
      <c r="Q252" s="243">
        <v>0</v>
      </c>
      <c r="R252" s="243">
        <f>Q252*H252</f>
        <v>0</v>
      </c>
      <c r="S252" s="243">
        <v>0</v>
      </c>
      <c r="T252" s="24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5" t="s">
        <v>206</v>
      </c>
      <c r="AT252" s="245" t="s">
        <v>239</v>
      </c>
      <c r="AU252" s="245" t="s">
        <v>83</v>
      </c>
      <c r="AY252" s="14" t="s">
        <v>145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4" t="s">
        <v>81</v>
      </c>
      <c r="BK252" s="246">
        <f>ROUND(I252*H252,2)</f>
        <v>0</v>
      </c>
      <c r="BL252" s="14" t="s">
        <v>176</v>
      </c>
      <c r="BM252" s="245" t="s">
        <v>504</v>
      </c>
    </row>
    <row r="253" s="2" customFormat="1" ht="21.75" customHeight="1">
      <c r="A253" s="35"/>
      <c r="B253" s="36"/>
      <c r="C253" s="233" t="s">
        <v>505</v>
      </c>
      <c r="D253" s="233" t="s">
        <v>147</v>
      </c>
      <c r="E253" s="234" t="s">
        <v>506</v>
      </c>
      <c r="F253" s="235" t="s">
        <v>507</v>
      </c>
      <c r="G253" s="236" t="s">
        <v>160</v>
      </c>
      <c r="H253" s="237">
        <v>78.5</v>
      </c>
      <c r="I253" s="238"/>
      <c r="J253" s="239">
        <f>ROUND(I253*H253,2)</f>
        <v>0</v>
      </c>
      <c r="K253" s="240"/>
      <c r="L253" s="41"/>
      <c r="M253" s="241" t="s">
        <v>1</v>
      </c>
      <c r="N253" s="242" t="s">
        <v>38</v>
      </c>
      <c r="O253" s="88"/>
      <c r="P253" s="243">
        <f>O253*H253</f>
        <v>0</v>
      </c>
      <c r="Q253" s="243">
        <v>0</v>
      </c>
      <c r="R253" s="243">
        <f>Q253*H253</f>
        <v>0</v>
      </c>
      <c r="S253" s="243">
        <v>0</v>
      </c>
      <c r="T253" s="24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5" t="s">
        <v>176</v>
      </c>
      <c r="AT253" s="245" t="s">
        <v>147</v>
      </c>
      <c r="AU253" s="245" t="s">
        <v>83</v>
      </c>
      <c r="AY253" s="14" t="s">
        <v>145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4" t="s">
        <v>81</v>
      </c>
      <c r="BK253" s="246">
        <f>ROUND(I253*H253,2)</f>
        <v>0</v>
      </c>
      <c r="BL253" s="14" t="s">
        <v>176</v>
      </c>
      <c r="BM253" s="245" t="s">
        <v>508</v>
      </c>
    </row>
    <row r="254" s="2" customFormat="1" ht="21.75" customHeight="1">
      <c r="A254" s="35"/>
      <c r="B254" s="36"/>
      <c r="C254" s="233" t="s">
        <v>323</v>
      </c>
      <c r="D254" s="233" t="s">
        <v>147</v>
      </c>
      <c r="E254" s="234" t="s">
        <v>509</v>
      </c>
      <c r="F254" s="235" t="s">
        <v>510</v>
      </c>
      <c r="G254" s="236" t="s">
        <v>160</v>
      </c>
      <c r="H254" s="237">
        <v>36</v>
      </c>
      <c r="I254" s="238"/>
      <c r="J254" s="239">
        <f>ROUND(I254*H254,2)</f>
        <v>0</v>
      </c>
      <c r="K254" s="240"/>
      <c r="L254" s="41"/>
      <c r="M254" s="241" t="s">
        <v>1</v>
      </c>
      <c r="N254" s="242" t="s">
        <v>38</v>
      </c>
      <c r="O254" s="88"/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5" t="s">
        <v>176</v>
      </c>
      <c r="AT254" s="245" t="s">
        <v>147</v>
      </c>
      <c r="AU254" s="245" t="s">
        <v>83</v>
      </c>
      <c r="AY254" s="14" t="s">
        <v>145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4" t="s">
        <v>81</v>
      </c>
      <c r="BK254" s="246">
        <f>ROUND(I254*H254,2)</f>
        <v>0</v>
      </c>
      <c r="BL254" s="14" t="s">
        <v>176</v>
      </c>
      <c r="BM254" s="245" t="s">
        <v>511</v>
      </c>
    </row>
    <row r="255" s="2" customFormat="1" ht="21.75" customHeight="1">
      <c r="A255" s="35"/>
      <c r="B255" s="36"/>
      <c r="C255" s="233" t="s">
        <v>512</v>
      </c>
      <c r="D255" s="233" t="s">
        <v>147</v>
      </c>
      <c r="E255" s="234" t="s">
        <v>513</v>
      </c>
      <c r="F255" s="235" t="s">
        <v>514</v>
      </c>
      <c r="G255" s="236" t="s">
        <v>160</v>
      </c>
      <c r="H255" s="237">
        <v>78</v>
      </c>
      <c r="I255" s="238"/>
      <c r="J255" s="239">
        <f>ROUND(I255*H255,2)</f>
        <v>0</v>
      </c>
      <c r="K255" s="240"/>
      <c r="L255" s="41"/>
      <c r="M255" s="241" t="s">
        <v>1</v>
      </c>
      <c r="N255" s="242" t="s">
        <v>38</v>
      </c>
      <c r="O255" s="88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5" t="s">
        <v>176</v>
      </c>
      <c r="AT255" s="245" t="s">
        <v>147</v>
      </c>
      <c r="AU255" s="245" t="s">
        <v>83</v>
      </c>
      <c r="AY255" s="14" t="s">
        <v>145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4" t="s">
        <v>81</v>
      </c>
      <c r="BK255" s="246">
        <f>ROUND(I255*H255,2)</f>
        <v>0</v>
      </c>
      <c r="BL255" s="14" t="s">
        <v>176</v>
      </c>
      <c r="BM255" s="245" t="s">
        <v>515</v>
      </c>
    </row>
    <row r="256" s="2" customFormat="1" ht="16.5" customHeight="1">
      <c r="A256" s="35"/>
      <c r="B256" s="36"/>
      <c r="C256" s="247" t="s">
        <v>327</v>
      </c>
      <c r="D256" s="247" t="s">
        <v>239</v>
      </c>
      <c r="E256" s="248" t="s">
        <v>516</v>
      </c>
      <c r="F256" s="249" t="s">
        <v>517</v>
      </c>
      <c r="G256" s="250" t="s">
        <v>202</v>
      </c>
      <c r="H256" s="251">
        <v>75</v>
      </c>
      <c r="I256" s="252"/>
      <c r="J256" s="253">
        <f>ROUND(I256*H256,2)</f>
        <v>0</v>
      </c>
      <c r="K256" s="254"/>
      <c r="L256" s="255"/>
      <c r="M256" s="256" t="s">
        <v>1</v>
      </c>
      <c r="N256" s="257" t="s">
        <v>38</v>
      </c>
      <c r="O256" s="88"/>
      <c r="P256" s="243">
        <f>O256*H256</f>
        <v>0</v>
      </c>
      <c r="Q256" s="243">
        <v>0</v>
      </c>
      <c r="R256" s="243">
        <f>Q256*H256</f>
        <v>0</v>
      </c>
      <c r="S256" s="243">
        <v>0</v>
      </c>
      <c r="T256" s="24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5" t="s">
        <v>206</v>
      </c>
      <c r="AT256" s="245" t="s">
        <v>239</v>
      </c>
      <c r="AU256" s="245" t="s">
        <v>83</v>
      </c>
      <c r="AY256" s="14" t="s">
        <v>145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14" t="s">
        <v>81</v>
      </c>
      <c r="BK256" s="246">
        <f>ROUND(I256*H256,2)</f>
        <v>0</v>
      </c>
      <c r="BL256" s="14" t="s">
        <v>176</v>
      </c>
      <c r="BM256" s="245" t="s">
        <v>518</v>
      </c>
    </row>
    <row r="257" s="2" customFormat="1" ht="21.75" customHeight="1">
      <c r="A257" s="35"/>
      <c r="B257" s="36"/>
      <c r="C257" s="233" t="s">
        <v>519</v>
      </c>
      <c r="D257" s="233" t="s">
        <v>147</v>
      </c>
      <c r="E257" s="234" t="s">
        <v>520</v>
      </c>
      <c r="F257" s="235" t="s">
        <v>521</v>
      </c>
      <c r="G257" s="236" t="s">
        <v>160</v>
      </c>
      <c r="H257" s="237">
        <v>10.199999999999999</v>
      </c>
      <c r="I257" s="238"/>
      <c r="J257" s="239">
        <f>ROUND(I257*H257,2)</f>
        <v>0</v>
      </c>
      <c r="K257" s="240"/>
      <c r="L257" s="41"/>
      <c r="M257" s="241" t="s">
        <v>1</v>
      </c>
      <c r="N257" s="242" t="s">
        <v>38</v>
      </c>
      <c r="O257" s="88"/>
      <c r="P257" s="243">
        <f>O257*H257</f>
        <v>0</v>
      </c>
      <c r="Q257" s="243">
        <v>0</v>
      </c>
      <c r="R257" s="243">
        <f>Q257*H257</f>
        <v>0</v>
      </c>
      <c r="S257" s="243">
        <v>0</v>
      </c>
      <c r="T257" s="24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5" t="s">
        <v>176</v>
      </c>
      <c r="AT257" s="245" t="s">
        <v>147</v>
      </c>
      <c r="AU257" s="245" t="s">
        <v>83</v>
      </c>
      <c r="AY257" s="14" t="s">
        <v>145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4" t="s">
        <v>81</v>
      </c>
      <c r="BK257" s="246">
        <f>ROUND(I257*H257,2)</f>
        <v>0</v>
      </c>
      <c r="BL257" s="14" t="s">
        <v>176</v>
      </c>
      <c r="BM257" s="245" t="s">
        <v>522</v>
      </c>
    </row>
    <row r="258" s="2" customFormat="1" ht="33" customHeight="1">
      <c r="A258" s="35"/>
      <c r="B258" s="36"/>
      <c r="C258" s="247" t="s">
        <v>330</v>
      </c>
      <c r="D258" s="247" t="s">
        <v>239</v>
      </c>
      <c r="E258" s="248" t="s">
        <v>523</v>
      </c>
      <c r="F258" s="249" t="s">
        <v>524</v>
      </c>
      <c r="G258" s="250" t="s">
        <v>160</v>
      </c>
      <c r="H258" s="251">
        <v>10.199999999999999</v>
      </c>
      <c r="I258" s="252"/>
      <c r="J258" s="253">
        <f>ROUND(I258*H258,2)</f>
        <v>0</v>
      </c>
      <c r="K258" s="254"/>
      <c r="L258" s="255"/>
      <c r="M258" s="256" t="s">
        <v>1</v>
      </c>
      <c r="N258" s="257" t="s">
        <v>38</v>
      </c>
      <c r="O258" s="88"/>
      <c r="P258" s="243">
        <f>O258*H258</f>
        <v>0</v>
      </c>
      <c r="Q258" s="243">
        <v>0</v>
      </c>
      <c r="R258" s="243">
        <f>Q258*H258</f>
        <v>0</v>
      </c>
      <c r="S258" s="243">
        <v>0</v>
      </c>
      <c r="T258" s="24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5" t="s">
        <v>206</v>
      </c>
      <c r="AT258" s="245" t="s">
        <v>239</v>
      </c>
      <c r="AU258" s="245" t="s">
        <v>83</v>
      </c>
      <c r="AY258" s="14" t="s">
        <v>145</v>
      </c>
      <c r="BE258" s="246">
        <f>IF(N258="základní",J258,0)</f>
        <v>0</v>
      </c>
      <c r="BF258" s="246">
        <f>IF(N258="snížená",J258,0)</f>
        <v>0</v>
      </c>
      <c r="BG258" s="246">
        <f>IF(N258="zákl. přenesená",J258,0)</f>
        <v>0</v>
      </c>
      <c r="BH258" s="246">
        <f>IF(N258="sníž. přenesená",J258,0)</f>
        <v>0</v>
      </c>
      <c r="BI258" s="246">
        <f>IF(N258="nulová",J258,0)</f>
        <v>0</v>
      </c>
      <c r="BJ258" s="14" t="s">
        <v>81</v>
      </c>
      <c r="BK258" s="246">
        <f>ROUND(I258*H258,2)</f>
        <v>0</v>
      </c>
      <c r="BL258" s="14" t="s">
        <v>176</v>
      </c>
      <c r="BM258" s="245" t="s">
        <v>525</v>
      </c>
    </row>
    <row r="259" s="2" customFormat="1" ht="21.75" customHeight="1">
      <c r="A259" s="35"/>
      <c r="B259" s="36"/>
      <c r="C259" s="233" t="s">
        <v>526</v>
      </c>
      <c r="D259" s="233" t="s">
        <v>147</v>
      </c>
      <c r="E259" s="234" t="s">
        <v>527</v>
      </c>
      <c r="F259" s="235" t="s">
        <v>528</v>
      </c>
      <c r="G259" s="236" t="s">
        <v>160</v>
      </c>
      <c r="H259" s="237">
        <v>968</v>
      </c>
      <c r="I259" s="238"/>
      <c r="J259" s="239">
        <f>ROUND(I259*H259,2)</f>
        <v>0</v>
      </c>
      <c r="K259" s="240"/>
      <c r="L259" s="41"/>
      <c r="M259" s="241" t="s">
        <v>1</v>
      </c>
      <c r="N259" s="242" t="s">
        <v>38</v>
      </c>
      <c r="O259" s="88"/>
      <c r="P259" s="243">
        <f>O259*H259</f>
        <v>0</v>
      </c>
      <c r="Q259" s="243">
        <v>0</v>
      </c>
      <c r="R259" s="243">
        <f>Q259*H259</f>
        <v>0</v>
      </c>
      <c r="S259" s="243">
        <v>0</v>
      </c>
      <c r="T259" s="24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5" t="s">
        <v>176</v>
      </c>
      <c r="AT259" s="245" t="s">
        <v>147</v>
      </c>
      <c r="AU259" s="245" t="s">
        <v>83</v>
      </c>
      <c r="AY259" s="14" t="s">
        <v>145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4" t="s">
        <v>81</v>
      </c>
      <c r="BK259" s="246">
        <f>ROUND(I259*H259,2)</f>
        <v>0</v>
      </c>
      <c r="BL259" s="14" t="s">
        <v>176</v>
      </c>
      <c r="BM259" s="245" t="s">
        <v>529</v>
      </c>
    </row>
    <row r="260" s="2" customFormat="1" ht="21.75" customHeight="1">
      <c r="A260" s="35"/>
      <c r="B260" s="36"/>
      <c r="C260" s="233" t="s">
        <v>334</v>
      </c>
      <c r="D260" s="233" t="s">
        <v>147</v>
      </c>
      <c r="E260" s="234" t="s">
        <v>530</v>
      </c>
      <c r="F260" s="235" t="s">
        <v>531</v>
      </c>
      <c r="G260" s="236" t="s">
        <v>160</v>
      </c>
      <c r="H260" s="237">
        <v>40</v>
      </c>
      <c r="I260" s="238"/>
      <c r="J260" s="239">
        <f>ROUND(I260*H260,2)</f>
        <v>0</v>
      </c>
      <c r="K260" s="240"/>
      <c r="L260" s="41"/>
      <c r="M260" s="241" t="s">
        <v>1</v>
      </c>
      <c r="N260" s="242" t="s">
        <v>38</v>
      </c>
      <c r="O260" s="88"/>
      <c r="P260" s="243">
        <f>O260*H260</f>
        <v>0</v>
      </c>
      <c r="Q260" s="243">
        <v>0</v>
      </c>
      <c r="R260" s="243">
        <f>Q260*H260</f>
        <v>0</v>
      </c>
      <c r="S260" s="243">
        <v>0</v>
      </c>
      <c r="T260" s="24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5" t="s">
        <v>176</v>
      </c>
      <c r="AT260" s="245" t="s">
        <v>147</v>
      </c>
      <c r="AU260" s="245" t="s">
        <v>83</v>
      </c>
      <c r="AY260" s="14" t="s">
        <v>145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14" t="s">
        <v>81</v>
      </c>
      <c r="BK260" s="246">
        <f>ROUND(I260*H260,2)</f>
        <v>0</v>
      </c>
      <c r="BL260" s="14" t="s">
        <v>176</v>
      </c>
      <c r="BM260" s="245" t="s">
        <v>532</v>
      </c>
    </row>
    <row r="261" s="2" customFormat="1" ht="16.5" customHeight="1">
      <c r="A261" s="35"/>
      <c r="B261" s="36"/>
      <c r="C261" s="247" t="s">
        <v>533</v>
      </c>
      <c r="D261" s="247" t="s">
        <v>239</v>
      </c>
      <c r="E261" s="248" t="s">
        <v>534</v>
      </c>
      <c r="F261" s="249" t="s">
        <v>535</v>
      </c>
      <c r="G261" s="250" t="s">
        <v>160</v>
      </c>
      <c r="H261" s="251">
        <v>1060</v>
      </c>
      <c r="I261" s="252"/>
      <c r="J261" s="253">
        <f>ROUND(I261*H261,2)</f>
        <v>0</v>
      </c>
      <c r="K261" s="254"/>
      <c r="L261" s="255"/>
      <c r="M261" s="256" t="s">
        <v>1</v>
      </c>
      <c r="N261" s="257" t="s">
        <v>38</v>
      </c>
      <c r="O261" s="88"/>
      <c r="P261" s="243">
        <f>O261*H261</f>
        <v>0</v>
      </c>
      <c r="Q261" s="243">
        <v>0</v>
      </c>
      <c r="R261" s="243">
        <f>Q261*H261</f>
        <v>0</v>
      </c>
      <c r="S261" s="243">
        <v>0</v>
      </c>
      <c r="T261" s="24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5" t="s">
        <v>206</v>
      </c>
      <c r="AT261" s="245" t="s">
        <v>239</v>
      </c>
      <c r="AU261" s="245" t="s">
        <v>83</v>
      </c>
      <c r="AY261" s="14" t="s">
        <v>145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4" t="s">
        <v>81</v>
      </c>
      <c r="BK261" s="246">
        <f>ROUND(I261*H261,2)</f>
        <v>0</v>
      </c>
      <c r="BL261" s="14" t="s">
        <v>176</v>
      </c>
      <c r="BM261" s="245" t="s">
        <v>536</v>
      </c>
    </row>
    <row r="262" s="2" customFormat="1" ht="21.75" customHeight="1">
      <c r="A262" s="35"/>
      <c r="B262" s="36"/>
      <c r="C262" s="233" t="s">
        <v>337</v>
      </c>
      <c r="D262" s="233" t="s">
        <v>147</v>
      </c>
      <c r="E262" s="234" t="s">
        <v>537</v>
      </c>
      <c r="F262" s="235" t="s">
        <v>538</v>
      </c>
      <c r="G262" s="236" t="s">
        <v>160</v>
      </c>
      <c r="H262" s="237">
        <v>1936</v>
      </c>
      <c r="I262" s="238"/>
      <c r="J262" s="239">
        <f>ROUND(I262*H262,2)</f>
        <v>0</v>
      </c>
      <c r="K262" s="240"/>
      <c r="L262" s="41"/>
      <c r="M262" s="241" t="s">
        <v>1</v>
      </c>
      <c r="N262" s="242" t="s">
        <v>38</v>
      </c>
      <c r="O262" s="88"/>
      <c r="P262" s="243">
        <f>O262*H262</f>
        <v>0</v>
      </c>
      <c r="Q262" s="243">
        <v>0</v>
      </c>
      <c r="R262" s="243">
        <f>Q262*H262</f>
        <v>0</v>
      </c>
      <c r="S262" s="243">
        <v>0</v>
      </c>
      <c r="T262" s="24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5" t="s">
        <v>176</v>
      </c>
      <c r="AT262" s="245" t="s">
        <v>147</v>
      </c>
      <c r="AU262" s="245" t="s">
        <v>83</v>
      </c>
      <c r="AY262" s="14" t="s">
        <v>145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4" t="s">
        <v>81</v>
      </c>
      <c r="BK262" s="246">
        <f>ROUND(I262*H262,2)</f>
        <v>0</v>
      </c>
      <c r="BL262" s="14" t="s">
        <v>176</v>
      </c>
      <c r="BM262" s="245" t="s">
        <v>539</v>
      </c>
    </row>
    <row r="263" s="2" customFormat="1" ht="16.5" customHeight="1">
      <c r="A263" s="35"/>
      <c r="B263" s="36"/>
      <c r="C263" s="247" t="s">
        <v>540</v>
      </c>
      <c r="D263" s="247" t="s">
        <v>239</v>
      </c>
      <c r="E263" s="248" t="s">
        <v>541</v>
      </c>
      <c r="F263" s="249" t="s">
        <v>542</v>
      </c>
      <c r="G263" s="250" t="s">
        <v>160</v>
      </c>
      <c r="H263" s="251">
        <v>2110.5</v>
      </c>
      <c r="I263" s="252"/>
      <c r="J263" s="253">
        <f>ROUND(I263*H263,2)</f>
        <v>0</v>
      </c>
      <c r="K263" s="254"/>
      <c r="L263" s="255"/>
      <c r="M263" s="256" t="s">
        <v>1</v>
      </c>
      <c r="N263" s="257" t="s">
        <v>38</v>
      </c>
      <c r="O263" s="88"/>
      <c r="P263" s="243">
        <f>O263*H263</f>
        <v>0</v>
      </c>
      <c r="Q263" s="243">
        <v>0</v>
      </c>
      <c r="R263" s="243">
        <f>Q263*H263</f>
        <v>0</v>
      </c>
      <c r="S263" s="243">
        <v>0</v>
      </c>
      <c r="T263" s="24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5" t="s">
        <v>206</v>
      </c>
      <c r="AT263" s="245" t="s">
        <v>239</v>
      </c>
      <c r="AU263" s="245" t="s">
        <v>83</v>
      </c>
      <c r="AY263" s="14" t="s">
        <v>145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4" t="s">
        <v>81</v>
      </c>
      <c r="BK263" s="246">
        <f>ROUND(I263*H263,2)</f>
        <v>0</v>
      </c>
      <c r="BL263" s="14" t="s">
        <v>176</v>
      </c>
      <c r="BM263" s="245" t="s">
        <v>543</v>
      </c>
    </row>
    <row r="264" s="2" customFormat="1" ht="21.75" customHeight="1">
      <c r="A264" s="35"/>
      <c r="B264" s="36"/>
      <c r="C264" s="233" t="s">
        <v>342</v>
      </c>
      <c r="D264" s="233" t="s">
        <v>147</v>
      </c>
      <c r="E264" s="234" t="s">
        <v>544</v>
      </c>
      <c r="F264" s="235" t="s">
        <v>545</v>
      </c>
      <c r="G264" s="236" t="s">
        <v>160</v>
      </c>
      <c r="H264" s="237">
        <v>40</v>
      </c>
      <c r="I264" s="238"/>
      <c r="J264" s="239">
        <f>ROUND(I264*H264,2)</f>
        <v>0</v>
      </c>
      <c r="K264" s="240"/>
      <c r="L264" s="41"/>
      <c r="M264" s="241" t="s">
        <v>1</v>
      </c>
      <c r="N264" s="242" t="s">
        <v>38</v>
      </c>
      <c r="O264" s="88"/>
      <c r="P264" s="243">
        <f>O264*H264</f>
        <v>0</v>
      </c>
      <c r="Q264" s="243">
        <v>0</v>
      </c>
      <c r="R264" s="243">
        <f>Q264*H264</f>
        <v>0</v>
      </c>
      <c r="S264" s="243">
        <v>0</v>
      </c>
      <c r="T264" s="24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5" t="s">
        <v>176</v>
      </c>
      <c r="AT264" s="245" t="s">
        <v>147</v>
      </c>
      <c r="AU264" s="245" t="s">
        <v>83</v>
      </c>
      <c r="AY264" s="14" t="s">
        <v>145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4" t="s">
        <v>81</v>
      </c>
      <c r="BK264" s="246">
        <f>ROUND(I264*H264,2)</f>
        <v>0</v>
      </c>
      <c r="BL264" s="14" t="s">
        <v>176</v>
      </c>
      <c r="BM264" s="245" t="s">
        <v>546</v>
      </c>
    </row>
    <row r="265" s="2" customFormat="1" ht="16.5" customHeight="1">
      <c r="A265" s="35"/>
      <c r="B265" s="36"/>
      <c r="C265" s="247" t="s">
        <v>547</v>
      </c>
      <c r="D265" s="247" t="s">
        <v>239</v>
      </c>
      <c r="E265" s="248" t="s">
        <v>541</v>
      </c>
      <c r="F265" s="249" t="s">
        <v>542</v>
      </c>
      <c r="G265" s="250" t="s">
        <v>160</v>
      </c>
      <c r="H265" s="251">
        <v>44</v>
      </c>
      <c r="I265" s="252"/>
      <c r="J265" s="253">
        <f>ROUND(I265*H265,2)</f>
        <v>0</v>
      </c>
      <c r="K265" s="254"/>
      <c r="L265" s="255"/>
      <c r="M265" s="256" t="s">
        <v>1</v>
      </c>
      <c r="N265" s="257" t="s">
        <v>38</v>
      </c>
      <c r="O265" s="88"/>
      <c r="P265" s="243">
        <f>O265*H265</f>
        <v>0</v>
      </c>
      <c r="Q265" s="243">
        <v>0</v>
      </c>
      <c r="R265" s="243">
        <f>Q265*H265</f>
        <v>0</v>
      </c>
      <c r="S265" s="243">
        <v>0</v>
      </c>
      <c r="T265" s="24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5" t="s">
        <v>206</v>
      </c>
      <c r="AT265" s="245" t="s">
        <v>239</v>
      </c>
      <c r="AU265" s="245" t="s">
        <v>83</v>
      </c>
      <c r="AY265" s="14" t="s">
        <v>145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4" t="s">
        <v>81</v>
      </c>
      <c r="BK265" s="246">
        <f>ROUND(I265*H265,2)</f>
        <v>0</v>
      </c>
      <c r="BL265" s="14" t="s">
        <v>176</v>
      </c>
      <c r="BM265" s="245" t="s">
        <v>548</v>
      </c>
    </row>
    <row r="266" s="2" customFormat="1" ht="21.75" customHeight="1">
      <c r="A266" s="35"/>
      <c r="B266" s="36"/>
      <c r="C266" s="233" t="s">
        <v>345</v>
      </c>
      <c r="D266" s="233" t="s">
        <v>147</v>
      </c>
      <c r="E266" s="234" t="s">
        <v>549</v>
      </c>
      <c r="F266" s="235" t="s">
        <v>550</v>
      </c>
      <c r="G266" s="236" t="s">
        <v>150</v>
      </c>
      <c r="H266" s="237">
        <v>1</v>
      </c>
      <c r="I266" s="238"/>
      <c r="J266" s="239">
        <f>ROUND(I266*H266,2)</f>
        <v>0</v>
      </c>
      <c r="K266" s="240"/>
      <c r="L266" s="41"/>
      <c r="M266" s="241" t="s">
        <v>1</v>
      </c>
      <c r="N266" s="242" t="s">
        <v>38</v>
      </c>
      <c r="O266" s="88"/>
      <c r="P266" s="243">
        <f>O266*H266</f>
        <v>0</v>
      </c>
      <c r="Q266" s="243">
        <v>0</v>
      </c>
      <c r="R266" s="243">
        <f>Q266*H266</f>
        <v>0</v>
      </c>
      <c r="S266" s="243">
        <v>0</v>
      </c>
      <c r="T266" s="24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5" t="s">
        <v>176</v>
      </c>
      <c r="AT266" s="245" t="s">
        <v>147</v>
      </c>
      <c r="AU266" s="245" t="s">
        <v>83</v>
      </c>
      <c r="AY266" s="14" t="s">
        <v>145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4" t="s">
        <v>81</v>
      </c>
      <c r="BK266" s="246">
        <f>ROUND(I266*H266,2)</f>
        <v>0</v>
      </c>
      <c r="BL266" s="14" t="s">
        <v>176</v>
      </c>
      <c r="BM266" s="245" t="s">
        <v>551</v>
      </c>
    </row>
    <row r="267" s="2" customFormat="1" ht="21.75" customHeight="1">
      <c r="A267" s="35"/>
      <c r="B267" s="36"/>
      <c r="C267" s="233" t="s">
        <v>552</v>
      </c>
      <c r="D267" s="233" t="s">
        <v>147</v>
      </c>
      <c r="E267" s="234" t="s">
        <v>553</v>
      </c>
      <c r="F267" s="235" t="s">
        <v>554</v>
      </c>
      <c r="G267" s="236" t="s">
        <v>555</v>
      </c>
      <c r="H267" s="258"/>
      <c r="I267" s="238"/>
      <c r="J267" s="239">
        <f>ROUND(I267*H267,2)</f>
        <v>0</v>
      </c>
      <c r="K267" s="240"/>
      <c r="L267" s="41"/>
      <c r="M267" s="241" t="s">
        <v>1</v>
      </c>
      <c r="N267" s="242" t="s">
        <v>38</v>
      </c>
      <c r="O267" s="88"/>
      <c r="P267" s="243">
        <f>O267*H267</f>
        <v>0</v>
      </c>
      <c r="Q267" s="243">
        <v>0</v>
      </c>
      <c r="R267" s="243">
        <f>Q267*H267</f>
        <v>0</v>
      </c>
      <c r="S267" s="243">
        <v>0</v>
      </c>
      <c r="T267" s="24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5" t="s">
        <v>176</v>
      </c>
      <c r="AT267" s="245" t="s">
        <v>147</v>
      </c>
      <c r="AU267" s="245" t="s">
        <v>83</v>
      </c>
      <c r="AY267" s="14" t="s">
        <v>145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14" t="s">
        <v>81</v>
      </c>
      <c r="BK267" s="246">
        <f>ROUND(I267*H267,2)</f>
        <v>0</v>
      </c>
      <c r="BL267" s="14" t="s">
        <v>176</v>
      </c>
      <c r="BM267" s="245" t="s">
        <v>556</v>
      </c>
    </row>
    <row r="268" s="12" customFormat="1" ht="22.8" customHeight="1">
      <c r="A268" s="12"/>
      <c r="B268" s="217"/>
      <c r="C268" s="218"/>
      <c r="D268" s="219" t="s">
        <v>72</v>
      </c>
      <c r="E268" s="231" t="s">
        <v>557</v>
      </c>
      <c r="F268" s="231" t="s">
        <v>558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SUM(P269:P278)</f>
        <v>0</v>
      </c>
      <c r="Q268" s="225"/>
      <c r="R268" s="226">
        <f>SUM(R269:R278)</f>
        <v>0</v>
      </c>
      <c r="S268" s="225"/>
      <c r="T268" s="227">
        <f>SUM(T269:T278)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83</v>
      </c>
      <c r="AT268" s="229" t="s">
        <v>72</v>
      </c>
      <c r="AU268" s="229" t="s">
        <v>81</v>
      </c>
      <c r="AY268" s="228" t="s">
        <v>145</v>
      </c>
      <c r="BK268" s="230">
        <f>SUM(BK269:BK278)</f>
        <v>0</v>
      </c>
    </row>
    <row r="269" s="2" customFormat="1" ht="21.75" customHeight="1">
      <c r="A269" s="35"/>
      <c r="B269" s="36"/>
      <c r="C269" s="233" t="s">
        <v>349</v>
      </c>
      <c r="D269" s="233" t="s">
        <v>147</v>
      </c>
      <c r="E269" s="234" t="s">
        <v>559</v>
      </c>
      <c r="F269" s="235" t="s">
        <v>560</v>
      </c>
      <c r="G269" s="236" t="s">
        <v>160</v>
      </c>
      <c r="H269" s="237">
        <v>545</v>
      </c>
      <c r="I269" s="238"/>
      <c r="J269" s="239">
        <f>ROUND(I269*H269,2)</f>
        <v>0</v>
      </c>
      <c r="K269" s="240"/>
      <c r="L269" s="41"/>
      <c r="M269" s="241" t="s">
        <v>1</v>
      </c>
      <c r="N269" s="242" t="s">
        <v>38</v>
      </c>
      <c r="O269" s="88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5" t="s">
        <v>176</v>
      </c>
      <c r="AT269" s="245" t="s">
        <v>147</v>
      </c>
      <c r="AU269" s="245" t="s">
        <v>83</v>
      </c>
      <c r="AY269" s="14" t="s">
        <v>145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4" t="s">
        <v>81</v>
      </c>
      <c r="BK269" s="246">
        <f>ROUND(I269*H269,2)</f>
        <v>0</v>
      </c>
      <c r="BL269" s="14" t="s">
        <v>176</v>
      </c>
      <c r="BM269" s="245" t="s">
        <v>561</v>
      </c>
    </row>
    <row r="270" s="2" customFormat="1" ht="21.75" customHeight="1">
      <c r="A270" s="35"/>
      <c r="B270" s="36"/>
      <c r="C270" s="247" t="s">
        <v>562</v>
      </c>
      <c r="D270" s="247" t="s">
        <v>239</v>
      </c>
      <c r="E270" s="248" t="s">
        <v>563</v>
      </c>
      <c r="F270" s="249" t="s">
        <v>564</v>
      </c>
      <c r="G270" s="250" t="s">
        <v>160</v>
      </c>
      <c r="H270" s="251">
        <v>545.70000000000005</v>
      </c>
      <c r="I270" s="252"/>
      <c r="J270" s="253">
        <f>ROUND(I270*H270,2)</f>
        <v>0</v>
      </c>
      <c r="K270" s="254"/>
      <c r="L270" s="255"/>
      <c r="M270" s="256" t="s">
        <v>1</v>
      </c>
      <c r="N270" s="257" t="s">
        <v>38</v>
      </c>
      <c r="O270" s="88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5" t="s">
        <v>206</v>
      </c>
      <c r="AT270" s="245" t="s">
        <v>239</v>
      </c>
      <c r="AU270" s="245" t="s">
        <v>83</v>
      </c>
      <c r="AY270" s="14" t="s">
        <v>145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4" t="s">
        <v>81</v>
      </c>
      <c r="BK270" s="246">
        <f>ROUND(I270*H270,2)</f>
        <v>0</v>
      </c>
      <c r="BL270" s="14" t="s">
        <v>176</v>
      </c>
      <c r="BM270" s="245" t="s">
        <v>565</v>
      </c>
    </row>
    <row r="271" s="2" customFormat="1" ht="21.75" customHeight="1">
      <c r="A271" s="35"/>
      <c r="B271" s="36"/>
      <c r="C271" s="233" t="s">
        <v>352</v>
      </c>
      <c r="D271" s="233" t="s">
        <v>147</v>
      </c>
      <c r="E271" s="234" t="s">
        <v>566</v>
      </c>
      <c r="F271" s="235" t="s">
        <v>567</v>
      </c>
      <c r="G271" s="236" t="s">
        <v>160</v>
      </c>
      <c r="H271" s="237">
        <v>166.5</v>
      </c>
      <c r="I271" s="238"/>
      <c r="J271" s="239">
        <f>ROUND(I271*H271,2)</f>
        <v>0</v>
      </c>
      <c r="K271" s="240"/>
      <c r="L271" s="41"/>
      <c r="M271" s="241" t="s">
        <v>1</v>
      </c>
      <c r="N271" s="242" t="s">
        <v>38</v>
      </c>
      <c r="O271" s="88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5" t="s">
        <v>176</v>
      </c>
      <c r="AT271" s="245" t="s">
        <v>147</v>
      </c>
      <c r="AU271" s="245" t="s">
        <v>83</v>
      </c>
      <c r="AY271" s="14" t="s">
        <v>145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4" t="s">
        <v>81</v>
      </c>
      <c r="BK271" s="246">
        <f>ROUND(I271*H271,2)</f>
        <v>0</v>
      </c>
      <c r="BL271" s="14" t="s">
        <v>176</v>
      </c>
      <c r="BM271" s="245" t="s">
        <v>568</v>
      </c>
    </row>
    <row r="272" s="2" customFormat="1" ht="21.75" customHeight="1">
      <c r="A272" s="35"/>
      <c r="B272" s="36"/>
      <c r="C272" s="247" t="s">
        <v>569</v>
      </c>
      <c r="D272" s="247" t="s">
        <v>239</v>
      </c>
      <c r="E272" s="248" t="s">
        <v>570</v>
      </c>
      <c r="F272" s="249" t="s">
        <v>571</v>
      </c>
      <c r="G272" s="250" t="s">
        <v>160</v>
      </c>
      <c r="H272" s="251">
        <v>116.5</v>
      </c>
      <c r="I272" s="252"/>
      <c r="J272" s="253">
        <f>ROUND(I272*H272,2)</f>
        <v>0</v>
      </c>
      <c r="K272" s="254"/>
      <c r="L272" s="255"/>
      <c r="M272" s="256" t="s">
        <v>1</v>
      </c>
      <c r="N272" s="257" t="s">
        <v>38</v>
      </c>
      <c r="O272" s="88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5" t="s">
        <v>206</v>
      </c>
      <c r="AT272" s="245" t="s">
        <v>239</v>
      </c>
      <c r="AU272" s="245" t="s">
        <v>83</v>
      </c>
      <c r="AY272" s="14" t="s">
        <v>145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4" t="s">
        <v>81</v>
      </c>
      <c r="BK272" s="246">
        <f>ROUND(I272*H272,2)</f>
        <v>0</v>
      </c>
      <c r="BL272" s="14" t="s">
        <v>176</v>
      </c>
      <c r="BM272" s="245" t="s">
        <v>572</v>
      </c>
    </row>
    <row r="273" s="2" customFormat="1" ht="21.75" customHeight="1">
      <c r="A273" s="35"/>
      <c r="B273" s="36"/>
      <c r="C273" s="247" t="s">
        <v>356</v>
      </c>
      <c r="D273" s="247" t="s">
        <v>239</v>
      </c>
      <c r="E273" s="248" t="s">
        <v>573</v>
      </c>
      <c r="F273" s="249" t="s">
        <v>574</v>
      </c>
      <c r="G273" s="250" t="s">
        <v>160</v>
      </c>
      <c r="H273" s="251">
        <v>72.5</v>
      </c>
      <c r="I273" s="252"/>
      <c r="J273" s="253">
        <f>ROUND(I273*H273,2)</f>
        <v>0</v>
      </c>
      <c r="K273" s="254"/>
      <c r="L273" s="255"/>
      <c r="M273" s="256" t="s">
        <v>1</v>
      </c>
      <c r="N273" s="257" t="s">
        <v>38</v>
      </c>
      <c r="O273" s="88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5" t="s">
        <v>206</v>
      </c>
      <c r="AT273" s="245" t="s">
        <v>239</v>
      </c>
      <c r="AU273" s="245" t="s">
        <v>83</v>
      </c>
      <c r="AY273" s="14" t="s">
        <v>145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4" t="s">
        <v>81</v>
      </c>
      <c r="BK273" s="246">
        <f>ROUND(I273*H273,2)</f>
        <v>0</v>
      </c>
      <c r="BL273" s="14" t="s">
        <v>176</v>
      </c>
      <c r="BM273" s="245" t="s">
        <v>575</v>
      </c>
    </row>
    <row r="274" s="2" customFormat="1" ht="21.75" customHeight="1">
      <c r="A274" s="35"/>
      <c r="B274" s="36"/>
      <c r="C274" s="233" t="s">
        <v>576</v>
      </c>
      <c r="D274" s="233" t="s">
        <v>147</v>
      </c>
      <c r="E274" s="234" t="s">
        <v>577</v>
      </c>
      <c r="F274" s="235" t="s">
        <v>578</v>
      </c>
      <c r="G274" s="236" t="s">
        <v>160</v>
      </c>
      <c r="H274" s="237">
        <v>10</v>
      </c>
      <c r="I274" s="238"/>
      <c r="J274" s="239">
        <f>ROUND(I274*H274,2)</f>
        <v>0</v>
      </c>
      <c r="K274" s="240"/>
      <c r="L274" s="41"/>
      <c r="M274" s="241" t="s">
        <v>1</v>
      </c>
      <c r="N274" s="242" t="s">
        <v>38</v>
      </c>
      <c r="O274" s="88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5" t="s">
        <v>176</v>
      </c>
      <c r="AT274" s="245" t="s">
        <v>147</v>
      </c>
      <c r="AU274" s="245" t="s">
        <v>83</v>
      </c>
      <c r="AY274" s="14" t="s">
        <v>145</v>
      </c>
      <c r="BE274" s="246">
        <f>IF(N274="základní",J274,0)</f>
        <v>0</v>
      </c>
      <c r="BF274" s="246">
        <f>IF(N274="snížená",J274,0)</f>
        <v>0</v>
      </c>
      <c r="BG274" s="246">
        <f>IF(N274="zákl. přenesená",J274,0)</f>
        <v>0</v>
      </c>
      <c r="BH274" s="246">
        <f>IF(N274="sníž. přenesená",J274,0)</f>
        <v>0</v>
      </c>
      <c r="BI274" s="246">
        <f>IF(N274="nulová",J274,0)</f>
        <v>0</v>
      </c>
      <c r="BJ274" s="14" t="s">
        <v>81</v>
      </c>
      <c r="BK274" s="246">
        <f>ROUND(I274*H274,2)</f>
        <v>0</v>
      </c>
      <c r="BL274" s="14" t="s">
        <v>176</v>
      </c>
      <c r="BM274" s="245" t="s">
        <v>579</v>
      </c>
    </row>
    <row r="275" s="2" customFormat="1" ht="21.75" customHeight="1">
      <c r="A275" s="35"/>
      <c r="B275" s="36"/>
      <c r="C275" s="247" t="s">
        <v>359</v>
      </c>
      <c r="D275" s="247" t="s">
        <v>239</v>
      </c>
      <c r="E275" s="248" t="s">
        <v>580</v>
      </c>
      <c r="F275" s="249" t="s">
        <v>581</v>
      </c>
      <c r="G275" s="250" t="s">
        <v>160</v>
      </c>
      <c r="H275" s="251">
        <v>104.5</v>
      </c>
      <c r="I275" s="252"/>
      <c r="J275" s="253">
        <f>ROUND(I275*H275,2)</f>
        <v>0</v>
      </c>
      <c r="K275" s="254"/>
      <c r="L275" s="255"/>
      <c r="M275" s="256" t="s">
        <v>1</v>
      </c>
      <c r="N275" s="257" t="s">
        <v>38</v>
      </c>
      <c r="O275" s="88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5" t="s">
        <v>206</v>
      </c>
      <c r="AT275" s="245" t="s">
        <v>239</v>
      </c>
      <c r="AU275" s="245" t="s">
        <v>83</v>
      </c>
      <c r="AY275" s="14" t="s">
        <v>145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4" t="s">
        <v>81</v>
      </c>
      <c r="BK275" s="246">
        <f>ROUND(I275*H275,2)</f>
        <v>0</v>
      </c>
      <c r="BL275" s="14" t="s">
        <v>176</v>
      </c>
      <c r="BM275" s="245" t="s">
        <v>582</v>
      </c>
    </row>
    <row r="276" s="2" customFormat="1" ht="21.75" customHeight="1">
      <c r="A276" s="35"/>
      <c r="B276" s="36"/>
      <c r="C276" s="233" t="s">
        <v>583</v>
      </c>
      <c r="D276" s="233" t="s">
        <v>147</v>
      </c>
      <c r="E276" s="234" t="s">
        <v>584</v>
      </c>
      <c r="F276" s="235" t="s">
        <v>585</v>
      </c>
      <c r="G276" s="236" t="s">
        <v>160</v>
      </c>
      <c r="H276" s="237">
        <v>545</v>
      </c>
      <c r="I276" s="238"/>
      <c r="J276" s="239">
        <f>ROUND(I276*H276,2)</f>
        <v>0</v>
      </c>
      <c r="K276" s="240"/>
      <c r="L276" s="41"/>
      <c r="M276" s="241" t="s">
        <v>1</v>
      </c>
      <c r="N276" s="242" t="s">
        <v>38</v>
      </c>
      <c r="O276" s="88"/>
      <c r="P276" s="243">
        <f>O276*H276</f>
        <v>0</v>
      </c>
      <c r="Q276" s="243">
        <v>0</v>
      </c>
      <c r="R276" s="243">
        <f>Q276*H276</f>
        <v>0</v>
      </c>
      <c r="S276" s="243">
        <v>0</v>
      </c>
      <c r="T276" s="24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45" t="s">
        <v>176</v>
      </c>
      <c r="AT276" s="245" t="s">
        <v>147</v>
      </c>
      <c r="AU276" s="245" t="s">
        <v>83</v>
      </c>
      <c r="AY276" s="14" t="s">
        <v>145</v>
      </c>
      <c r="BE276" s="246">
        <f>IF(N276="základní",J276,0)</f>
        <v>0</v>
      </c>
      <c r="BF276" s="246">
        <f>IF(N276="snížená",J276,0)</f>
        <v>0</v>
      </c>
      <c r="BG276" s="246">
        <f>IF(N276="zákl. přenesená",J276,0)</f>
        <v>0</v>
      </c>
      <c r="BH276" s="246">
        <f>IF(N276="sníž. přenesená",J276,0)</f>
        <v>0</v>
      </c>
      <c r="BI276" s="246">
        <f>IF(N276="nulová",J276,0)</f>
        <v>0</v>
      </c>
      <c r="BJ276" s="14" t="s">
        <v>81</v>
      </c>
      <c r="BK276" s="246">
        <f>ROUND(I276*H276,2)</f>
        <v>0</v>
      </c>
      <c r="BL276" s="14" t="s">
        <v>176</v>
      </c>
      <c r="BM276" s="245" t="s">
        <v>586</v>
      </c>
    </row>
    <row r="277" s="2" customFormat="1" ht="21.75" customHeight="1">
      <c r="A277" s="35"/>
      <c r="B277" s="36"/>
      <c r="C277" s="247" t="s">
        <v>363</v>
      </c>
      <c r="D277" s="247" t="s">
        <v>239</v>
      </c>
      <c r="E277" s="248" t="s">
        <v>587</v>
      </c>
      <c r="F277" s="249" t="s">
        <v>588</v>
      </c>
      <c r="G277" s="250" t="s">
        <v>160</v>
      </c>
      <c r="H277" s="251">
        <v>588.5</v>
      </c>
      <c r="I277" s="252"/>
      <c r="J277" s="253">
        <f>ROUND(I277*H277,2)</f>
        <v>0</v>
      </c>
      <c r="K277" s="254"/>
      <c r="L277" s="255"/>
      <c r="M277" s="256" t="s">
        <v>1</v>
      </c>
      <c r="N277" s="257" t="s">
        <v>38</v>
      </c>
      <c r="O277" s="88"/>
      <c r="P277" s="243">
        <f>O277*H277</f>
        <v>0</v>
      </c>
      <c r="Q277" s="243">
        <v>0</v>
      </c>
      <c r="R277" s="243">
        <f>Q277*H277</f>
        <v>0</v>
      </c>
      <c r="S277" s="243">
        <v>0</v>
      </c>
      <c r="T277" s="24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5" t="s">
        <v>206</v>
      </c>
      <c r="AT277" s="245" t="s">
        <v>239</v>
      </c>
      <c r="AU277" s="245" t="s">
        <v>83</v>
      </c>
      <c r="AY277" s="14" t="s">
        <v>145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4" t="s">
        <v>81</v>
      </c>
      <c r="BK277" s="246">
        <f>ROUND(I277*H277,2)</f>
        <v>0</v>
      </c>
      <c r="BL277" s="14" t="s">
        <v>176</v>
      </c>
      <c r="BM277" s="245" t="s">
        <v>589</v>
      </c>
    </row>
    <row r="278" s="2" customFormat="1" ht="21.75" customHeight="1">
      <c r="A278" s="35"/>
      <c r="B278" s="36"/>
      <c r="C278" s="233" t="s">
        <v>590</v>
      </c>
      <c r="D278" s="233" t="s">
        <v>147</v>
      </c>
      <c r="E278" s="234" t="s">
        <v>591</v>
      </c>
      <c r="F278" s="235" t="s">
        <v>592</v>
      </c>
      <c r="G278" s="236" t="s">
        <v>555</v>
      </c>
      <c r="H278" s="258"/>
      <c r="I278" s="238"/>
      <c r="J278" s="239">
        <f>ROUND(I278*H278,2)</f>
        <v>0</v>
      </c>
      <c r="K278" s="240"/>
      <c r="L278" s="41"/>
      <c r="M278" s="241" t="s">
        <v>1</v>
      </c>
      <c r="N278" s="242" t="s">
        <v>38</v>
      </c>
      <c r="O278" s="88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45" t="s">
        <v>176</v>
      </c>
      <c r="AT278" s="245" t="s">
        <v>147</v>
      </c>
      <c r="AU278" s="245" t="s">
        <v>83</v>
      </c>
      <c r="AY278" s="14" t="s">
        <v>145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4" t="s">
        <v>81</v>
      </c>
      <c r="BK278" s="246">
        <f>ROUND(I278*H278,2)</f>
        <v>0</v>
      </c>
      <c r="BL278" s="14" t="s">
        <v>176</v>
      </c>
      <c r="BM278" s="245" t="s">
        <v>593</v>
      </c>
    </row>
    <row r="279" s="12" customFormat="1" ht="22.8" customHeight="1">
      <c r="A279" s="12"/>
      <c r="B279" s="217"/>
      <c r="C279" s="218"/>
      <c r="D279" s="219" t="s">
        <v>72</v>
      </c>
      <c r="E279" s="231" t="s">
        <v>594</v>
      </c>
      <c r="F279" s="231" t="s">
        <v>595</v>
      </c>
      <c r="G279" s="218"/>
      <c r="H279" s="218"/>
      <c r="I279" s="221"/>
      <c r="J279" s="232">
        <f>BK279</f>
        <v>0</v>
      </c>
      <c r="K279" s="218"/>
      <c r="L279" s="223"/>
      <c r="M279" s="224"/>
      <c r="N279" s="225"/>
      <c r="O279" s="225"/>
      <c r="P279" s="226">
        <f>SUM(P280:P293)</f>
        <v>0</v>
      </c>
      <c r="Q279" s="225"/>
      <c r="R279" s="226">
        <f>SUM(R280:R293)</f>
        <v>0</v>
      </c>
      <c r="S279" s="225"/>
      <c r="T279" s="227">
        <f>SUM(T280:T293)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28" t="s">
        <v>83</v>
      </c>
      <c r="AT279" s="229" t="s">
        <v>72</v>
      </c>
      <c r="AU279" s="229" t="s">
        <v>81</v>
      </c>
      <c r="AY279" s="228" t="s">
        <v>145</v>
      </c>
      <c r="BK279" s="230">
        <f>SUM(BK280:BK293)</f>
        <v>0</v>
      </c>
    </row>
    <row r="280" s="2" customFormat="1" ht="21.75" customHeight="1">
      <c r="A280" s="35"/>
      <c r="B280" s="36"/>
      <c r="C280" s="233" t="s">
        <v>367</v>
      </c>
      <c r="D280" s="233" t="s">
        <v>147</v>
      </c>
      <c r="E280" s="234" t="s">
        <v>596</v>
      </c>
      <c r="F280" s="235" t="s">
        <v>597</v>
      </c>
      <c r="G280" s="236" t="s">
        <v>213</v>
      </c>
      <c r="H280" s="237">
        <v>1.5</v>
      </c>
      <c r="I280" s="238"/>
      <c r="J280" s="239">
        <f>ROUND(I280*H280,2)</f>
        <v>0</v>
      </c>
      <c r="K280" s="240"/>
      <c r="L280" s="41"/>
      <c r="M280" s="241" t="s">
        <v>1</v>
      </c>
      <c r="N280" s="242" t="s">
        <v>38</v>
      </c>
      <c r="O280" s="88"/>
      <c r="P280" s="243">
        <f>O280*H280</f>
        <v>0</v>
      </c>
      <c r="Q280" s="243">
        <v>0</v>
      </c>
      <c r="R280" s="243">
        <f>Q280*H280</f>
        <v>0</v>
      </c>
      <c r="S280" s="243">
        <v>0</v>
      </c>
      <c r="T280" s="24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45" t="s">
        <v>176</v>
      </c>
      <c r="AT280" s="245" t="s">
        <v>147</v>
      </c>
      <c r="AU280" s="245" t="s">
        <v>83</v>
      </c>
      <c r="AY280" s="14" t="s">
        <v>145</v>
      </c>
      <c r="BE280" s="246">
        <f>IF(N280="základní",J280,0)</f>
        <v>0</v>
      </c>
      <c r="BF280" s="246">
        <f>IF(N280="snížená",J280,0)</f>
        <v>0</v>
      </c>
      <c r="BG280" s="246">
        <f>IF(N280="zákl. přenesená",J280,0)</f>
        <v>0</v>
      </c>
      <c r="BH280" s="246">
        <f>IF(N280="sníž. přenesená",J280,0)</f>
        <v>0</v>
      </c>
      <c r="BI280" s="246">
        <f>IF(N280="nulová",J280,0)</f>
        <v>0</v>
      </c>
      <c r="BJ280" s="14" t="s">
        <v>81</v>
      </c>
      <c r="BK280" s="246">
        <f>ROUND(I280*H280,2)</f>
        <v>0</v>
      </c>
      <c r="BL280" s="14" t="s">
        <v>176</v>
      </c>
      <c r="BM280" s="245" t="s">
        <v>598</v>
      </c>
    </row>
    <row r="281" s="2" customFormat="1" ht="21.75" customHeight="1">
      <c r="A281" s="35"/>
      <c r="B281" s="36"/>
      <c r="C281" s="233" t="s">
        <v>599</v>
      </c>
      <c r="D281" s="233" t="s">
        <v>147</v>
      </c>
      <c r="E281" s="234" t="s">
        <v>600</v>
      </c>
      <c r="F281" s="235" t="s">
        <v>601</v>
      </c>
      <c r="G281" s="236" t="s">
        <v>213</v>
      </c>
      <c r="H281" s="237">
        <v>2</v>
      </c>
      <c r="I281" s="238"/>
      <c r="J281" s="239">
        <f>ROUND(I281*H281,2)</f>
        <v>0</v>
      </c>
      <c r="K281" s="240"/>
      <c r="L281" s="41"/>
      <c r="M281" s="241" t="s">
        <v>1</v>
      </c>
      <c r="N281" s="242" t="s">
        <v>38</v>
      </c>
      <c r="O281" s="88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5" t="s">
        <v>176</v>
      </c>
      <c r="AT281" s="245" t="s">
        <v>147</v>
      </c>
      <c r="AU281" s="245" t="s">
        <v>83</v>
      </c>
      <c r="AY281" s="14" t="s">
        <v>145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4" t="s">
        <v>81</v>
      </c>
      <c r="BK281" s="246">
        <f>ROUND(I281*H281,2)</f>
        <v>0</v>
      </c>
      <c r="BL281" s="14" t="s">
        <v>176</v>
      </c>
      <c r="BM281" s="245" t="s">
        <v>602</v>
      </c>
    </row>
    <row r="282" s="2" customFormat="1" ht="33" customHeight="1">
      <c r="A282" s="35"/>
      <c r="B282" s="36"/>
      <c r="C282" s="233" t="s">
        <v>371</v>
      </c>
      <c r="D282" s="233" t="s">
        <v>147</v>
      </c>
      <c r="E282" s="234" t="s">
        <v>603</v>
      </c>
      <c r="F282" s="235" t="s">
        <v>604</v>
      </c>
      <c r="G282" s="236" t="s">
        <v>213</v>
      </c>
      <c r="H282" s="237">
        <v>1.5</v>
      </c>
      <c r="I282" s="238"/>
      <c r="J282" s="239">
        <f>ROUND(I282*H282,2)</f>
        <v>0</v>
      </c>
      <c r="K282" s="240"/>
      <c r="L282" s="41"/>
      <c r="M282" s="241" t="s">
        <v>1</v>
      </c>
      <c r="N282" s="242" t="s">
        <v>38</v>
      </c>
      <c r="O282" s="88"/>
      <c r="P282" s="243">
        <f>O282*H282</f>
        <v>0</v>
      </c>
      <c r="Q282" s="243">
        <v>0</v>
      </c>
      <c r="R282" s="243">
        <f>Q282*H282</f>
        <v>0</v>
      </c>
      <c r="S282" s="243">
        <v>0</v>
      </c>
      <c r="T282" s="24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45" t="s">
        <v>176</v>
      </c>
      <c r="AT282" s="245" t="s">
        <v>147</v>
      </c>
      <c r="AU282" s="245" t="s">
        <v>83</v>
      </c>
      <c r="AY282" s="14" t="s">
        <v>145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14" t="s">
        <v>81</v>
      </c>
      <c r="BK282" s="246">
        <f>ROUND(I282*H282,2)</f>
        <v>0</v>
      </c>
      <c r="BL282" s="14" t="s">
        <v>176</v>
      </c>
      <c r="BM282" s="245" t="s">
        <v>605</v>
      </c>
    </row>
    <row r="283" s="2" customFormat="1" ht="33" customHeight="1">
      <c r="A283" s="35"/>
      <c r="B283" s="36"/>
      <c r="C283" s="233" t="s">
        <v>606</v>
      </c>
      <c r="D283" s="233" t="s">
        <v>147</v>
      </c>
      <c r="E283" s="234" t="s">
        <v>607</v>
      </c>
      <c r="F283" s="235" t="s">
        <v>608</v>
      </c>
      <c r="G283" s="236" t="s">
        <v>213</v>
      </c>
      <c r="H283" s="237">
        <v>2</v>
      </c>
      <c r="I283" s="238"/>
      <c r="J283" s="239">
        <f>ROUND(I283*H283,2)</f>
        <v>0</v>
      </c>
      <c r="K283" s="240"/>
      <c r="L283" s="41"/>
      <c r="M283" s="241" t="s">
        <v>1</v>
      </c>
      <c r="N283" s="242" t="s">
        <v>38</v>
      </c>
      <c r="O283" s="88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45" t="s">
        <v>176</v>
      </c>
      <c r="AT283" s="245" t="s">
        <v>147</v>
      </c>
      <c r="AU283" s="245" t="s">
        <v>83</v>
      </c>
      <c r="AY283" s="14" t="s">
        <v>145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14" t="s">
        <v>81</v>
      </c>
      <c r="BK283" s="246">
        <f>ROUND(I283*H283,2)</f>
        <v>0</v>
      </c>
      <c r="BL283" s="14" t="s">
        <v>176</v>
      </c>
      <c r="BM283" s="245" t="s">
        <v>609</v>
      </c>
    </row>
    <row r="284" s="2" customFormat="1" ht="21.75" customHeight="1">
      <c r="A284" s="35"/>
      <c r="B284" s="36"/>
      <c r="C284" s="233" t="s">
        <v>374</v>
      </c>
      <c r="D284" s="233" t="s">
        <v>147</v>
      </c>
      <c r="E284" s="234" t="s">
        <v>610</v>
      </c>
      <c r="F284" s="235" t="s">
        <v>611</v>
      </c>
      <c r="G284" s="236" t="s">
        <v>612</v>
      </c>
      <c r="H284" s="237">
        <v>1</v>
      </c>
      <c r="I284" s="238"/>
      <c r="J284" s="239">
        <f>ROUND(I284*H284,2)</f>
        <v>0</v>
      </c>
      <c r="K284" s="240"/>
      <c r="L284" s="41"/>
      <c r="M284" s="241" t="s">
        <v>1</v>
      </c>
      <c r="N284" s="242" t="s">
        <v>38</v>
      </c>
      <c r="O284" s="88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5" t="s">
        <v>176</v>
      </c>
      <c r="AT284" s="245" t="s">
        <v>147</v>
      </c>
      <c r="AU284" s="245" t="s">
        <v>83</v>
      </c>
      <c r="AY284" s="14" t="s">
        <v>145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4" t="s">
        <v>81</v>
      </c>
      <c r="BK284" s="246">
        <f>ROUND(I284*H284,2)</f>
        <v>0</v>
      </c>
      <c r="BL284" s="14" t="s">
        <v>176</v>
      </c>
      <c r="BM284" s="245" t="s">
        <v>613</v>
      </c>
    </row>
    <row r="285" s="2" customFormat="1" ht="16.5" customHeight="1">
      <c r="A285" s="35"/>
      <c r="B285" s="36"/>
      <c r="C285" s="233" t="s">
        <v>614</v>
      </c>
      <c r="D285" s="233" t="s">
        <v>147</v>
      </c>
      <c r="E285" s="234" t="s">
        <v>615</v>
      </c>
      <c r="F285" s="235" t="s">
        <v>616</v>
      </c>
      <c r="G285" s="236" t="s">
        <v>213</v>
      </c>
      <c r="H285" s="237">
        <v>3.5</v>
      </c>
      <c r="I285" s="238"/>
      <c r="J285" s="239">
        <f>ROUND(I285*H285,2)</f>
        <v>0</v>
      </c>
      <c r="K285" s="240"/>
      <c r="L285" s="41"/>
      <c r="M285" s="241" t="s">
        <v>1</v>
      </c>
      <c r="N285" s="242" t="s">
        <v>38</v>
      </c>
      <c r="O285" s="88"/>
      <c r="P285" s="243">
        <f>O285*H285</f>
        <v>0</v>
      </c>
      <c r="Q285" s="243">
        <v>0</v>
      </c>
      <c r="R285" s="243">
        <f>Q285*H285</f>
        <v>0</v>
      </c>
      <c r="S285" s="243">
        <v>0</v>
      </c>
      <c r="T285" s="24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45" t="s">
        <v>176</v>
      </c>
      <c r="AT285" s="245" t="s">
        <v>147</v>
      </c>
      <c r="AU285" s="245" t="s">
        <v>83</v>
      </c>
      <c r="AY285" s="14" t="s">
        <v>145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14" t="s">
        <v>81</v>
      </c>
      <c r="BK285" s="246">
        <f>ROUND(I285*H285,2)</f>
        <v>0</v>
      </c>
      <c r="BL285" s="14" t="s">
        <v>176</v>
      </c>
      <c r="BM285" s="245" t="s">
        <v>617</v>
      </c>
    </row>
    <row r="286" s="2" customFormat="1" ht="16.5" customHeight="1">
      <c r="A286" s="35"/>
      <c r="B286" s="36"/>
      <c r="C286" s="233" t="s">
        <v>378</v>
      </c>
      <c r="D286" s="233" t="s">
        <v>147</v>
      </c>
      <c r="E286" s="234" t="s">
        <v>618</v>
      </c>
      <c r="F286" s="235" t="s">
        <v>619</v>
      </c>
      <c r="G286" s="236" t="s">
        <v>150</v>
      </c>
      <c r="H286" s="237">
        <v>1</v>
      </c>
      <c r="I286" s="238"/>
      <c r="J286" s="239">
        <f>ROUND(I286*H286,2)</f>
        <v>0</v>
      </c>
      <c r="K286" s="240"/>
      <c r="L286" s="41"/>
      <c r="M286" s="241" t="s">
        <v>1</v>
      </c>
      <c r="N286" s="242" t="s">
        <v>38</v>
      </c>
      <c r="O286" s="88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45" t="s">
        <v>176</v>
      </c>
      <c r="AT286" s="245" t="s">
        <v>147</v>
      </c>
      <c r="AU286" s="245" t="s">
        <v>83</v>
      </c>
      <c r="AY286" s="14" t="s">
        <v>145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4" t="s">
        <v>81</v>
      </c>
      <c r="BK286" s="246">
        <f>ROUND(I286*H286,2)</f>
        <v>0</v>
      </c>
      <c r="BL286" s="14" t="s">
        <v>176</v>
      </c>
      <c r="BM286" s="245" t="s">
        <v>620</v>
      </c>
    </row>
    <row r="287" s="2" customFormat="1" ht="16.5" customHeight="1">
      <c r="A287" s="35"/>
      <c r="B287" s="36"/>
      <c r="C287" s="233" t="s">
        <v>621</v>
      </c>
      <c r="D287" s="233" t="s">
        <v>147</v>
      </c>
      <c r="E287" s="234" t="s">
        <v>622</v>
      </c>
      <c r="F287" s="235" t="s">
        <v>623</v>
      </c>
      <c r="G287" s="236" t="s">
        <v>150</v>
      </c>
      <c r="H287" s="237">
        <v>1</v>
      </c>
      <c r="I287" s="238"/>
      <c r="J287" s="239">
        <f>ROUND(I287*H287,2)</f>
        <v>0</v>
      </c>
      <c r="K287" s="240"/>
      <c r="L287" s="41"/>
      <c r="M287" s="241" t="s">
        <v>1</v>
      </c>
      <c r="N287" s="242" t="s">
        <v>38</v>
      </c>
      <c r="O287" s="88"/>
      <c r="P287" s="243">
        <f>O287*H287</f>
        <v>0</v>
      </c>
      <c r="Q287" s="243">
        <v>0</v>
      </c>
      <c r="R287" s="243">
        <f>Q287*H287</f>
        <v>0</v>
      </c>
      <c r="S287" s="243">
        <v>0</v>
      </c>
      <c r="T287" s="24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5" t="s">
        <v>176</v>
      </c>
      <c r="AT287" s="245" t="s">
        <v>147</v>
      </c>
      <c r="AU287" s="245" t="s">
        <v>83</v>
      </c>
      <c r="AY287" s="14" t="s">
        <v>145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4" t="s">
        <v>81</v>
      </c>
      <c r="BK287" s="246">
        <f>ROUND(I287*H287,2)</f>
        <v>0</v>
      </c>
      <c r="BL287" s="14" t="s">
        <v>176</v>
      </c>
      <c r="BM287" s="245" t="s">
        <v>624</v>
      </c>
    </row>
    <row r="288" s="2" customFormat="1" ht="16.5" customHeight="1">
      <c r="A288" s="35"/>
      <c r="B288" s="36"/>
      <c r="C288" s="233" t="s">
        <v>381</v>
      </c>
      <c r="D288" s="233" t="s">
        <v>147</v>
      </c>
      <c r="E288" s="234" t="s">
        <v>625</v>
      </c>
      <c r="F288" s="235" t="s">
        <v>626</v>
      </c>
      <c r="G288" s="236" t="s">
        <v>150</v>
      </c>
      <c r="H288" s="237">
        <v>1</v>
      </c>
      <c r="I288" s="238"/>
      <c r="J288" s="239">
        <f>ROUND(I288*H288,2)</f>
        <v>0</v>
      </c>
      <c r="K288" s="240"/>
      <c r="L288" s="41"/>
      <c r="M288" s="241" t="s">
        <v>1</v>
      </c>
      <c r="N288" s="242" t="s">
        <v>38</v>
      </c>
      <c r="O288" s="88"/>
      <c r="P288" s="243">
        <f>O288*H288</f>
        <v>0</v>
      </c>
      <c r="Q288" s="243">
        <v>0</v>
      </c>
      <c r="R288" s="243">
        <f>Q288*H288</f>
        <v>0</v>
      </c>
      <c r="S288" s="243">
        <v>0</v>
      </c>
      <c r="T288" s="24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45" t="s">
        <v>176</v>
      </c>
      <c r="AT288" s="245" t="s">
        <v>147</v>
      </c>
      <c r="AU288" s="245" t="s">
        <v>83</v>
      </c>
      <c r="AY288" s="14" t="s">
        <v>145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14" t="s">
        <v>81</v>
      </c>
      <c r="BK288" s="246">
        <f>ROUND(I288*H288,2)</f>
        <v>0</v>
      </c>
      <c r="BL288" s="14" t="s">
        <v>176</v>
      </c>
      <c r="BM288" s="245" t="s">
        <v>627</v>
      </c>
    </row>
    <row r="289" s="2" customFormat="1" ht="16.5" customHeight="1">
      <c r="A289" s="35"/>
      <c r="B289" s="36"/>
      <c r="C289" s="247" t="s">
        <v>628</v>
      </c>
      <c r="D289" s="247" t="s">
        <v>239</v>
      </c>
      <c r="E289" s="248" t="s">
        <v>629</v>
      </c>
      <c r="F289" s="249" t="s">
        <v>460</v>
      </c>
      <c r="G289" s="250" t="s">
        <v>150</v>
      </c>
      <c r="H289" s="251">
        <v>1</v>
      </c>
      <c r="I289" s="252"/>
      <c r="J289" s="253">
        <f>ROUND(I289*H289,2)</f>
        <v>0</v>
      </c>
      <c r="K289" s="254"/>
      <c r="L289" s="255"/>
      <c r="M289" s="256" t="s">
        <v>1</v>
      </c>
      <c r="N289" s="257" t="s">
        <v>38</v>
      </c>
      <c r="O289" s="88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45" t="s">
        <v>206</v>
      </c>
      <c r="AT289" s="245" t="s">
        <v>239</v>
      </c>
      <c r="AU289" s="245" t="s">
        <v>83</v>
      </c>
      <c r="AY289" s="14" t="s">
        <v>145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4" t="s">
        <v>81</v>
      </c>
      <c r="BK289" s="246">
        <f>ROUND(I289*H289,2)</f>
        <v>0</v>
      </c>
      <c r="BL289" s="14" t="s">
        <v>176</v>
      </c>
      <c r="BM289" s="245" t="s">
        <v>630</v>
      </c>
    </row>
    <row r="290" s="2" customFormat="1" ht="21.75" customHeight="1">
      <c r="A290" s="35"/>
      <c r="B290" s="36"/>
      <c r="C290" s="247" t="s">
        <v>385</v>
      </c>
      <c r="D290" s="247" t="s">
        <v>239</v>
      </c>
      <c r="E290" s="248" t="s">
        <v>631</v>
      </c>
      <c r="F290" s="249" t="s">
        <v>632</v>
      </c>
      <c r="G290" s="250" t="s">
        <v>150</v>
      </c>
      <c r="H290" s="251">
        <v>1</v>
      </c>
      <c r="I290" s="252"/>
      <c r="J290" s="253">
        <f>ROUND(I290*H290,2)</f>
        <v>0</v>
      </c>
      <c r="K290" s="254"/>
      <c r="L290" s="255"/>
      <c r="M290" s="256" t="s">
        <v>1</v>
      </c>
      <c r="N290" s="257" t="s">
        <v>38</v>
      </c>
      <c r="O290" s="88"/>
      <c r="P290" s="243">
        <f>O290*H290</f>
        <v>0</v>
      </c>
      <c r="Q290" s="243">
        <v>0</v>
      </c>
      <c r="R290" s="243">
        <f>Q290*H290</f>
        <v>0</v>
      </c>
      <c r="S290" s="243">
        <v>0</v>
      </c>
      <c r="T290" s="24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45" t="s">
        <v>206</v>
      </c>
      <c r="AT290" s="245" t="s">
        <v>239</v>
      </c>
      <c r="AU290" s="245" t="s">
        <v>83</v>
      </c>
      <c r="AY290" s="14" t="s">
        <v>145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4" t="s">
        <v>81</v>
      </c>
      <c r="BK290" s="246">
        <f>ROUND(I290*H290,2)</f>
        <v>0</v>
      </c>
      <c r="BL290" s="14" t="s">
        <v>176</v>
      </c>
      <c r="BM290" s="245" t="s">
        <v>633</v>
      </c>
    </row>
    <row r="291" s="2" customFormat="1" ht="16.5" customHeight="1">
      <c r="A291" s="35"/>
      <c r="B291" s="36"/>
      <c r="C291" s="247" t="s">
        <v>634</v>
      </c>
      <c r="D291" s="247" t="s">
        <v>239</v>
      </c>
      <c r="E291" s="248" t="s">
        <v>635</v>
      </c>
      <c r="F291" s="249" t="s">
        <v>636</v>
      </c>
      <c r="G291" s="250" t="s">
        <v>150</v>
      </c>
      <c r="H291" s="251">
        <v>1</v>
      </c>
      <c r="I291" s="252"/>
      <c r="J291" s="253">
        <f>ROUND(I291*H291,2)</f>
        <v>0</v>
      </c>
      <c r="K291" s="254"/>
      <c r="L291" s="255"/>
      <c r="M291" s="256" t="s">
        <v>1</v>
      </c>
      <c r="N291" s="257" t="s">
        <v>38</v>
      </c>
      <c r="O291" s="88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45" t="s">
        <v>206</v>
      </c>
      <c r="AT291" s="245" t="s">
        <v>239</v>
      </c>
      <c r="AU291" s="245" t="s">
        <v>83</v>
      </c>
      <c r="AY291" s="14" t="s">
        <v>145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4" t="s">
        <v>81</v>
      </c>
      <c r="BK291" s="246">
        <f>ROUND(I291*H291,2)</f>
        <v>0</v>
      </c>
      <c r="BL291" s="14" t="s">
        <v>176</v>
      </c>
      <c r="BM291" s="245" t="s">
        <v>637</v>
      </c>
    </row>
    <row r="292" s="2" customFormat="1" ht="16.5" customHeight="1">
      <c r="A292" s="35"/>
      <c r="B292" s="36"/>
      <c r="C292" s="247" t="s">
        <v>389</v>
      </c>
      <c r="D292" s="247" t="s">
        <v>239</v>
      </c>
      <c r="E292" s="248" t="s">
        <v>638</v>
      </c>
      <c r="F292" s="249" t="s">
        <v>639</v>
      </c>
      <c r="G292" s="250" t="s">
        <v>150</v>
      </c>
      <c r="H292" s="251">
        <v>1</v>
      </c>
      <c r="I292" s="252"/>
      <c r="J292" s="253">
        <f>ROUND(I292*H292,2)</f>
        <v>0</v>
      </c>
      <c r="K292" s="254"/>
      <c r="L292" s="255"/>
      <c r="M292" s="256" t="s">
        <v>1</v>
      </c>
      <c r="N292" s="257" t="s">
        <v>38</v>
      </c>
      <c r="O292" s="88"/>
      <c r="P292" s="243">
        <f>O292*H292</f>
        <v>0</v>
      </c>
      <c r="Q292" s="243">
        <v>0</v>
      </c>
      <c r="R292" s="243">
        <f>Q292*H292</f>
        <v>0</v>
      </c>
      <c r="S292" s="243">
        <v>0</v>
      </c>
      <c r="T292" s="24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45" t="s">
        <v>206</v>
      </c>
      <c r="AT292" s="245" t="s">
        <v>239</v>
      </c>
      <c r="AU292" s="245" t="s">
        <v>83</v>
      </c>
      <c r="AY292" s="14" t="s">
        <v>145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4" t="s">
        <v>81</v>
      </c>
      <c r="BK292" s="246">
        <f>ROUND(I292*H292,2)</f>
        <v>0</v>
      </c>
      <c r="BL292" s="14" t="s">
        <v>176</v>
      </c>
      <c r="BM292" s="245" t="s">
        <v>640</v>
      </c>
    </row>
    <row r="293" s="2" customFormat="1" ht="21.75" customHeight="1">
      <c r="A293" s="35"/>
      <c r="B293" s="36"/>
      <c r="C293" s="233" t="s">
        <v>641</v>
      </c>
      <c r="D293" s="233" t="s">
        <v>147</v>
      </c>
      <c r="E293" s="234" t="s">
        <v>642</v>
      </c>
      <c r="F293" s="235" t="s">
        <v>643</v>
      </c>
      <c r="G293" s="236" t="s">
        <v>555</v>
      </c>
      <c r="H293" s="258"/>
      <c r="I293" s="238"/>
      <c r="J293" s="239">
        <f>ROUND(I293*H293,2)</f>
        <v>0</v>
      </c>
      <c r="K293" s="240"/>
      <c r="L293" s="41"/>
      <c r="M293" s="241" t="s">
        <v>1</v>
      </c>
      <c r="N293" s="242" t="s">
        <v>38</v>
      </c>
      <c r="O293" s="88"/>
      <c r="P293" s="243">
        <f>O293*H293</f>
        <v>0</v>
      </c>
      <c r="Q293" s="243">
        <v>0</v>
      </c>
      <c r="R293" s="243">
        <f>Q293*H293</f>
        <v>0</v>
      </c>
      <c r="S293" s="243">
        <v>0</v>
      </c>
      <c r="T293" s="24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45" t="s">
        <v>176</v>
      </c>
      <c r="AT293" s="245" t="s">
        <v>147</v>
      </c>
      <c r="AU293" s="245" t="s">
        <v>83</v>
      </c>
      <c r="AY293" s="14" t="s">
        <v>145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4" t="s">
        <v>81</v>
      </c>
      <c r="BK293" s="246">
        <f>ROUND(I293*H293,2)</f>
        <v>0</v>
      </c>
      <c r="BL293" s="14" t="s">
        <v>176</v>
      </c>
      <c r="BM293" s="245" t="s">
        <v>644</v>
      </c>
    </row>
    <row r="294" s="12" customFormat="1" ht="22.8" customHeight="1">
      <c r="A294" s="12"/>
      <c r="B294" s="217"/>
      <c r="C294" s="218"/>
      <c r="D294" s="219" t="s">
        <v>72</v>
      </c>
      <c r="E294" s="231" t="s">
        <v>645</v>
      </c>
      <c r="F294" s="231" t="s">
        <v>646</v>
      </c>
      <c r="G294" s="218"/>
      <c r="H294" s="218"/>
      <c r="I294" s="221"/>
      <c r="J294" s="232">
        <f>BK294</f>
        <v>0</v>
      </c>
      <c r="K294" s="218"/>
      <c r="L294" s="223"/>
      <c r="M294" s="224"/>
      <c r="N294" s="225"/>
      <c r="O294" s="225"/>
      <c r="P294" s="226">
        <f>P295</f>
        <v>0</v>
      </c>
      <c r="Q294" s="225"/>
      <c r="R294" s="226">
        <f>R295</f>
        <v>0</v>
      </c>
      <c r="S294" s="225"/>
      <c r="T294" s="227">
        <f>T295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8" t="s">
        <v>83</v>
      </c>
      <c r="AT294" s="229" t="s">
        <v>72</v>
      </c>
      <c r="AU294" s="229" t="s">
        <v>81</v>
      </c>
      <c r="AY294" s="228" t="s">
        <v>145</v>
      </c>
      <c r="BK294" s="230">
        <f>BK295</f>
        <v>0</v>
      </c>
    </row>
    <row r="295" s="2" customFormat="1" ht="16.5" customHeight="1">
      <c r="A295" s="35"/>
      <c r="B295" s="36"/>
      <c r="C295" s="233" t="s">
        <v>393</v>
      </c>
      <c r="D295" s="233" t="s">
        <v>147</v>
      </c>
      <c r="E295" s="234" t="s">
        <v>647</v>
      </c>
      <c r="F295" s="235" t="s">
        <v>648</v>
      </c>
      <c r="G295" s="236" t="s">
        <v>612</v>
      </c>
      <c r="H295" s="237">
        <v>1</v>
      </c>
      <c r="I295" s="238"/>
      <c r="J295" s="239">
        <f>ROUND(I295*H295,2)</f>
        <v>0</v>
      </c>
      <c r="K295" s="240"/>
      <c r="L295" s="41"/>
      <c r="M295" s="241" t="s">
        <v>1</v>
      </c>
      <c r="N295" s="242" t="s">
        <v>38</v>
      </c>
      <c r="O295" s="88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45" t="s">
        <v>176</v>
      </c>
      <c r="AT295" s="245" t="s">
        <v>147</v>
      </c>
      <c r="AU295" s="245" t="s">
        <v>83</v>
      </c>
      <c r="AY295" s="14" t="s">
        <v>145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4" t="s">
        <v>81</v>
      </c>
      <c r="BK295" s="246">
        <f>ROUND(I295*H295,2)</f>
        <v>0</v>
      </c>
      <c r="BL295" s="14" t="s">
        <v>176</v>
      </c>
      <c r="BM295" s="245" t="s">
        <v>649</v>
      </c>
    </row>
    <row r="296" s="12" customFormat="1" ht="22.8" customHeight="1">
      <c r="A296" s="12"/>
      <c r="B296" s="217"/>
      <c r="C296" s="218"/>
      <c r="D296" s="219" t="s">
        <v>72</v>
      </c>
      <c r="E296" s="231" t="s">
        <v>650</v>
      </c>
      <c r="F296" s="231" t="s">
        <v>651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SUM(P297:P309)</f>
        <v>0</v>
      </c>
      <c r="Q296" s="225"/>
      <c r="R296" s="226">
        <f>SUM(R297:R309)</f>
        <v>0</v>
      </c>
      <c r="S296" s="225"/>
      <c r="T296" s="227">
        <f>SUM(T297:T309)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83</v>
      </c>
      <c r="AT296" s="229" t="s">
        <v>72</v>
      </c>
      <c r="AU296" s="229" t="s">
        <v>81</v>
      </c>
      <c r="AY296" s="228" t="s">
        <v>145</v>
      </c>
      <c r="BK296" s="230">
        <f>SUM(BK297:BK309)</f>
        <v>0</v>
      </c>
    </row>
    <row r="297" s="2" customFormat="1" ht="16.5" customHeight="1">
      <c r="A297" s="35"/>
      <c r="B297" s="36"/>
      <c r="C297" s="233" t="s">
        <v>652</v>
      </c>
      <c r="D297" s="233" t="s">
        <v>147</v>
      </c>
      <c r="E297" s="234" t="s">
        <v>653</v>
      </c>
      <c r="F297" s="235" t="s">
        <v>654</v>
      </c>
      <c r="G297" s="236" t="s">
        <v>150</v>
      </c>
      <c r="H297" s="237">
        <v>3</v>
      </c>
      <c r="I297" s="238"/>
      <c r="J297" s="239">
        <f>ROUND(I297*H297,2)</f>
        <v>0</v>
      </c>
      <c r="K297" s="240"/>
      <c r="L297" s="41"/>
      <c r="M297" s="241" t="s">
        <v>1</v>
      </c>
      <c r="N297" s="242" t="s">
        <v>38</v>
      </c>
      <c r="O297" s="88"/>
      <c r="P297" s="243">
        <f>O297*H297</f>
        <v>0</v>
      </c>
      <c r="Q297" s="243">
        <v>0</v>
      </c>
      <c r="R297" s="243">
        <f>Q297*H297</f>
        <v>0</v>
      </c>
      <c r="S297" s="243">
        <v>0</v>
      </c>
      <c r="T297" s="24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45" t="s">
        <v>176</v>
      </c>
      <c r="AT297" s="245" t="s">
        <v>147</v>
      </c>
      <c r="AU297" s="245" t="s">
        <v>83</v>
      </c>
      <c r="AY297" s="14" t="s">
        <v>145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4" t="s">
        <v>81</v>
      </c>
      <c r="BK297" s="246">
        <f>ROUND(I297*H297,2)</f>
        <v>0</v>
      </c>
      <c r="BL297" s="14" t="s">
        <v>176</v>
      </c>
      <c r="BM297" s="245" t="s">
        <v>655</v>
      </c>
    </row>
    <row r="298" s="2" customFormat="1" ht="16.5" customHeight="1">
      <c r="A298" s="35"/>
      <c r="B298" s="36"/>
      <c r="C298" s="247" t="s">
        <v>396</v>
      </c>
      <c r="D298" s="247" t="s">
        <v>239</v>
      </c>
      <c r="E298" s="248" t="s">
        <v>656</v>
      </c>
      <c r="F298" s="249" t="s">
        <v>657</v>
      </c>
      <c r="G298" s="250" t="s">
        <v>150</v>
      </c>
      <c r="H298" s="251">
        <v>3</v>
      </c>
      <c r="I298" s="252"/>
      <c r="J298" s="253">
        <f>ROUND(I298*H298,2)</f>
        <v>0</v>
      </c>
      <c r="K298" s="254"/>
      <c r="L298" s="255"/>
      <c r="M298" s="256" t="s">
        <v>1</v>
      </c>
      <c r="N298" s="257" t="s">
        <v>38</v>
      </c>
      <c r="O298" s="88"/>
      <c r="P298" s="243">
        <f>O298*H298</f>
        <v>0</v>
      </c>
      <c r="Q298" s="243">
        <v>0</v>
      </c>
      <c r="R298" s="243">
        <f>Q298*H298</f>
        <v>0</v>
      </c>
      <c r="S298" s="243">
        <v>0</v>
      </c>
      <c r="T298" s="24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45" t="s">
        <v>206</v>
      </c>
      <c r="AT298" s="245" t="s">
        <v>239</v>
      </c>
      <c r="AU298" s="245" t="s">
        <v>83</v>
      </c>
      <c r="AY298" s="14" t="s">
        <v>145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4" t="s">
        <v>81</v>
      </c>
      <c r="BK298" s="246">
        <f>ROUND(I298*H298,2)</f>
        <v>0</v>
      </c>
      <c r="BL298" s="14" t="s">
        <v>176</v>
      </c>
      <c r="BM298" s="245" t="s">
        <v>658</v>
      </c>
    </row>
    <row r="299" s="2" customFormat="1" ht="16.5" customHeight="1">
      <c r="A299" s="35"/>
      <c r="B299" s="36"/>
      <c r="C299" s="247" t="s">
        <v>659</v>
      </c>
      <c r="D299" s="247" t="s">
        <v>239</v>
      </c>
      <c r="E299" s="248" t="s">
        <v>660</v>
      </c>
      <c r="F299" s="249" t="s">
        <v>661</v>
      </c>
      <c r="G299" s="250" t="s">
        <v>150</v>
      </c>
      <c r="H299" s="251">
        <v>3</v>
      </c>
      <c r="I299" s="252"/>
      <c r="J299" s="253">
        <f>ROUND(I299*H299,2)</f>
        <v>0</v>
      </c>
      <c r="K299" s="254"/>
      <c r="L299" s="255"/>
      <c r="M299" s="256" t="s">
        <v>1</v>
      </c>
      <c r="N299" s="257" t="s">
        <v>38</v>
      </c>
      <c r="O299" s="88"/>
      <c r="P299" s="243">
        <f>O299*H299</f>
        <v>0</v>
      </c>
      <c r="Q299" s="243">
        <v>0</v>
      </c>
      <c r="R299" s="243">
        <f>Q299*H299</f>
        <v>0</v>
      </c>
      <c r="S299" s="243">
        <v>0</v>
      </c>
      <c r="T299" s="24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45" t="s">
        <v>206</v>
      </c>
      <c r="AT299" s="245" t="s">
        <v>239</v>
      </c>
      <c r="AU299" s="245" t="s">
        <v>83</v>
      </c>
      <c r="AY299" s="14" t="s">
        <v>145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4" t="s">
        <v>81</v>
      </c>
      <c r="BK299" s="246">
        <f>ROUND(I299*H299,2)</f>
        <v>0</v>
      </c>
      <c r="BL299" s="14" t="s">
        <v>176</v>
      </c>
      <c r="BM299" s="245" t="s">
        <v>662</v>
      </c>
    </row>
    <row r="300" s="2" customFormat="1" ht="16.5" customHeight="1">
      <c r="A300" s="35"/>
      <c r="B300" s="36"/>
      <c r="C300" s="247" t="s">
        <v>400</v>
      </c>
      <c r="D300" s="247" t="s">
        <v>239</v>
      </c>
      <c r="E300" s="248" t="s">
        <v>663</v>
      </c>
      <c r="F300" s="249" t="s">
        <v>664</v>
      </c>
      <c r="G300" s="250" t="s">
        <v>150</v>
      </c>
      <c r="H300" s="251">
        <v>3</v>
      </c>
      <c r="I300" s="252"/>
      <c r="J300" s="253">
        <f>ROUND(I300*H300,2)</f>
        <v>0</v>
      </c>
      <c r="K300" s="254"/>
      <c r="L300" s="255"/>
      <c r="M300" s="256" t="s">
        <v>1</v>
      </c>
      <c r="N300" s="257" t="s">
        <v>38</v>
      </c>
      <c r="O300" s="88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45" t="s">
        <v>206</v>
      </c>
      <c r="AT300" s="245" t="s">
        <v>239</v>
      </c>
      <c r="AU300" s="245" t="s">
        <v>83</v>
      </c>
      <c r="AY300" s="14" t="s">
        <v>145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4" t="s">
        <v>81</v>
      </c>
      <c r="BK300" s="246">
        <f>ROUND(I300*H300,2)</f>
        <v>0</v>
      </c>
      <c r="BL300" s="14" t="s">
        <v>176</v>
      </c>
      <c r="BM300" s="245" t="s">
        <v>665</v>
      </c>
    </row>
    <row r="301" s="2" customFormat="1" ht="16.5" customHeight="1">
      <c r="A301" s="35"/>
      <c r="B301" s="36"/>
      <c r="C301" s="247" t="s">
        <v>666</v>
      </c>
      <c r="D301" s="247" t="s">
        <v>239</v>
      </c>
      <c r="E301" s="248" t="s">
        <v>667</v>
      </c>
      <c r="F301" s="249" t="s">
        <v>668</v>
      </c>
      <c r="G301" s="250" t="s">
        <v>150</v>
      </c>
      <c r="H301" s="251">
        <v>3</v>
      </c>
      <c r="I301" s="252"/>
      <c r="J301" s="253">
        <f>ROUND(I301*H301,2)</f>
        <v>0</v>
      </c>
      <c r="K301" s="254"/>
      <c r="L301" s="255"/>
      <c r="M301" s="256" t="s">
        <v>1</v>
      </c>
      <c r="N301" s="257" t="s">
        <v>38</v>
      </c>
      <c r="O301" s="88"/>
      <c r="P301" s="243">
        <f>O301*H301</f>
        <v>0</v>
      </c>
      <c r="Q301" s="243">
        <v>0</v>
      </c>
      <c r="R301" s="243">
        <f>Q301*H301</f>
        <v>0</v>
      </c>
      <c r="S301" s="243">
        <v>0</v>
      </c>
      <c r="T301" s="24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45" t="s">
        <v>206</v>
      </c>
      <c r="AT301" s="245" t="s">
        <v>239</v>
      </c>
      <c r="AU301" s="245" t="s">
        <v>83</v>
      </c>
      <c r="AY301" s="14" t="s">
        <v>145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4" t="s">
        <v>81</v>
      </c>
      <c r="BK301" s="246">
        <f>ROUND(I301*H301,2)</f>
        <v>0</v>
      </c>
      <c r="BL301" s="14" t="s">
        <v>176</v>
      </c>
      <c r="BM301" s="245" t="s">
        <v>669</v>
      </c>
    </row>
    <row r="302" s="2" customFormat="1" ht="16.5" customHeight="1">
      <c r="A302" s="35"/>
      <c r="B302" s="36"/>
      <c r="C302" s="247" t="s">
        <v>403</v>
      </c>
      <c r="D302" s="247" t="s">
        <v>239</v>
      </c>
      <c r="E302" s="248" t="s">
        <v>670</v>
      </c>
      <c r="F302" s="249" t="s">
        <v>671</v>
      </c>
      <c r="G302" s="250" t="s">
        <v>150</v>
      </c>
      <c r="H302" s="251">
        <v>3</v>
      </c>
      <c r="I302" s="252"/>
      <c r="J302" s="253">
        <f>ROUND(I302*H302,2)</f>
        <v>0</v>
      </c>
      <c r="K302" s="254"/>
      <c r="L302" s="255"/>
      <c r="M302" s="256" t="s">
        <v>1</v>
      </c>
      <c r="N302" s="257" t="s">
        <v>38</v>
      </c>
      <c r="O302" s="88"/>
      <c r="P302" s="243">
        <f>O302*H302</f>
        <v>0</v>
      </c>
      <c r="Q302" s="243">
        <v>0</v>
      </c>
      <c r="R302" s="243">
        <f>Q302*H302</f>
        <v>0</v>
      </c>
      <c r="S302" s="243">
        <v>0</v>
      </c>
      <c r="T302" s="24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5" t="s">
        <v>206</v>
      </c>
      <c r="AT302" s="245" t="s">
        <v>239</v>
      </c>
      <c r="AU302" s="245" t="s">
        <v>83</v>
      </c>
      <c r="AY302" s="14" t="s">
        <v>145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4" t="s">
        <v>81</v>
      </c>
      <c r="BK302" s="246">
        <f>ROUND(I302*H302,2)</f>
        <v>0</v>
      </c>
      <c r="BL302" s="14" t="s">
        <v>176</v>
      </c>
      <c r="BM302" s="245" t="s">
        <v>672</v>
      </c>
    </row>
    <row r="303" s="2" customFormat="1" ht="16.5" customHeight="1">
      <c r="A303" s="35"/>
      <c r="B303" s="36"/>
      <c r="C303" s="233" t="s">
        <v>673</v>
      </c>
      <c r="D303" s="233" t="s">
        <v>147</v>
      </c>
      <c r="E303" s="234" t="s">
        <v>674</v>
      </c>
      <c r="F303" s="235" t="s">
        <v>675</v>
      </c>
      <c r="G303" s="236" t="s">
        <v>150</v>
      </c>
      <c r="H303" s="237">
        <v>3</v>
      </c>
      <c r="I303" s="238"/>
      <c r="J303" s="239">
        <f>ROUND(I303*H303,2)</f>
        <v>0</v>
      </c>
      <c r="K303" s="240"/>
      <c r="L303" s="41"/>
      <c r="M303" s="241" t="s">
        <v>1</v>
      </c>
      <c r="N303" s="242" t="s">
        <v>38</v>
      </c>
      <c r="O303" s="88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45" t="s">
        <v>176</v>
      </c>
      <c r="AT303" s="245" t="s">
        <v>147</v>
      </c>
      <c r="AU303" s="245" t="s">
        <v>83</v>
      </c>
      <c r="AY303" s="14" t="s">
        <v>145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4" t="s">
        <v>81</v>
      </c>
      <c r="BK303" s="246">
        <f>ROUND(I303*H303,2)</f>
        <v>0</v>
      </c>
      <c r="BL303" s="14" t="s">
        <v>176</v>
      </c>
      <c r="BM303" s="245" t="s">
        <v>676</v>
      </c>
    </row>
    <row r="304" s="2" customFormat="1" ht="16.5" customHeight="1">
      <c r="A304" s="35"/>
      <c r="B304" s="36"/>
      <c r="C304" s="233" t="s">
        <v>407</v>
      </c>
      <c r="D304" s="233" t="s">
        <v>147</v>
      </c>
      <c r="E304" s="234" t="s">
        <v>677</v>
      </c>
      <c r="F304" s="235" t="s">
        <v>678</v>
      </c>
      <c r="G304" s="236" t="s">
        <v>150</v>
      </c>
      <c r="H304" s="237">
        <v>3</v>
      </c>
      <c r="I304" s="238"/>
      <c r="J304" s="239">
        <f>ROUND(I304*H304,2)</f>
        <v>0</v>
      </c>
      <c r="K304" s="240"/>
      <c r="L304" s="41"/>
      <c r="M304" s="241" t="s">
        <v>1</v>
      </c>
      <c r="N304" s="242" t="s">
        <v>38</v>
      </c>
      <c r="O304" s="88"/>
      <c r="P304" s="243">
        <f>O304*H304</f>
        <v>0</v>
      </c>
      <c r="Q304" s="243">
        <v>0</v>
      </c>
      <c r="R304" s="243">
        <f>Q304*H304</f>
        <v>0</v>
      </c>
      <c r="S304" s="243">
        <v>0</v>
      </c>
      <c r="T304" s="24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45" t="s">
        <v>176</v>
      </c>
      <c r="AT304" s="245" t="s">
        <v>147</v>
      </c>
      <c r="AU304" s="245" t="s">
        <v>83</v>
      </c>
      <c r="AY304" s="14" t="s">
        <v>145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4" t="s">
        <v>81</v>
      </c>
      <c r="BK304" s="246">
        <f>ROUND(I304*H304,2)</f>
        <v>0</v>
      </c>
      <c r="BL304" s="14" t="s">
        <v>176</v>
      </c>
      <c r="BM304" s="245" t="s">
        <v>679</v>
      </c>
    </row>
    <row r="305" s="2" customFormat="1" ht="16.5" customHeight="1">
      <c r="A305" s="35"/>
      <c r="B305" s="36"/>
      <c r="C305" s="233" t="s">
        <v>680</v>
      </c>
      <c r="D305" s="233" t="s">
        <v>147</v>
      </c>
      <c r="E305" s="234" t="s">
        <v>681</v>
      </c>
      <c r="F305" s="235" t="s">
        <v>682</v>
      </c>
      <c r="G305" s="236" t="s">
        <v>150</v>
      </c>
      <c r="H305" s="237">
        <v>6</v>
      </c>
      <c r="I305" s="238"/>
      <c r="J305" s="239">
        <f>ROUND(I305*H305,2)</f>
        <v>0</v>
      </c>
      <c r="K305" s="240"/>
      <c r="L305" s="41"/>
      <c r="M305" s="241" t="s">
        <v>1</v>
      </c>
      <c r="N305" s="242" t="s">
        <v>38</v>
      </c>
      <c r="O305" s="88"/>
      <c r="P305" s="243">
        <f>O305*H305</f>
        <v>0</v>
      </c>
      <c r="Q305" s="243">
        <v>0</v>
      </c>
      <c r="R305" s="243">
        <f>Q305*H305</f>
        <v>0</v>
      </c>
      <c r="S305" s="243">
        <v>0</v>
      </c>
      <c r="T305" s="244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45" t="s">
        <v>176</v>
      </c>
      <c r="AT305" s="245" t="s">
        <v>147</v>
      </c>
      <c r="AU305" s="245" t="s">
        <v>83</v>
      </c>
      <c r="AY305" s="14" t="s">
        <v>145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4" t="s">
        <v>81</v>
      </c>
      <c r="BK305" s="246">
        <f>ROUND(I305*H305,2)</f>
        <v>0</v>
      </c>
      <c r="BL305" s="14" t="s">
        <v>176</v>
      </c>
      <c r="BM305" s="245" t="s">
        <v>683</v>
      </c>
    </row>
    <row r="306" s="2" customFormat="1" ht="16.5" customHeight="1">
      <c r="A306" s="35"/>
      <c r="B306" s="36"/>
      <c r="C306" s="247" t="s">
        <v>410</v>
      </c>
      <c r="D306" s="247" t="s">
        <v>239</v>
      </c>
      <c r="E306" s="248" t="s">
        <v>684</v>
      </c>
      <c r="F306" s="249" t="s">
        <v>685</v>
      </c>
      <c r="G306" s="250" t="s">
        <v>150</v>
      </c>
      <c r="H306" s="251">
        <v>6</v>
      </c>
      <c r="I306" s="252"/>
      <c r="J306" s="253">
        <f>ROUND(I306*H306,2)</f>
        <v>0</v>
      </c>
      <c r="K306" s="254"/>
      <c r="L306" s="255"/>
      <c r="M306" s="256" t="s">
        <v>1</v>
      </c>
      <c r="N306" s="257" t="s">
        <v>38</v>
      </c>
      <c r="O306" s="88"/>
      <c r="P306" s="243">
        <f>O306*H306</f>
        <v>0</v>
      </c>
      <c r="Q306" s="243">
        <v>0</v>
      </c>
      <c r="R306" s="243">
        <f>Q306*H306</f>
        <v>0</v>
      </c>
      <c r="S306" s="243">
        <v>0</v>
      </c>
      <c r="T306" s="24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45" t="s">
        <v>206</v>
      </c>
      <c r="AT306" s="245" t="s">
        <v>239</v>
      </c>
      <c r="AU306" s="245" t="s">
        <v>83</v>
      </c>
      <c r="AY306" s="14" t="s">
        <v>145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14" t="s">
        <v>81</v>
      </c>
      <c r="BK306" s="246">
        <f>ROUND(I306*H306,2)</f>
        <v>0</v>
      </c>
      <c r="BL306" s="14" t="s">
        <v>176</v>
      </c>
      <c r="BM306" s="245" t="s">
        <v>686</v>
      </c>
    </row>
    <row r="307" s="2" customFormat="1" ht="16.5" customHeight="1">
      <c r="A307" s="35"/>
      <c r="B307" s="36"/>
      <c r="C307" s="247" t="s">
        <v>687</v>
      </c>
      <c r="D307" s="247" t="s">
        <v>239</v>
      </c>
      <c r="E307" s="248" t="s">
        <v>688</v>
      </c>
      <c r="F307" s="249" t="s">
        <v>689</v>
      </c>
      <c r="G307" s="250" t="s">
        <v>150</v>
      </c>
      <c r="H307" s="251">
        <v>6</v>
      </c>
      <c r="I307" s="252"/>
      <c r="J307" s="253">
        <f>ROUND(I307*H307,2)</f>
        <v>0</v>
      </c>
      <c r="K307" s="254"/>
      <c r="L307" s="255"/>
      <c r="M307" s="256" t="s">
        <v>1</v>
      </c>
      <c r="N307" s="257" t="s">
        <v>38</v>
      </c>
      <c r="O307" s="88"/>
      <c r="P307" s="243">
        <f>O307*H307</f>
        <v>0</v>
      </c>
      <c r="Q307" s="243">
        <v>0</v>
      </c>
      <c r="R307" s="243">
        <f>Q307*H307</f>
        <v>0</v>
      </c>
      <c r="S307" s="243">
        <v>0</v>
      </c>
      <c r="T307" s="24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45" t="s">
        <v>206</v>
      </c>
      <c r="AT307" s="245" t="s">
        <v>239</v>
      </c>
      <c r="AU307" s="245" t="s">
        <v>83</v>
      </c>
      <c r="AY307" s="14" t="s">
        <v>145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4" t="s">
        <v>81</v>
      </c>
      <c r="BK307" s="246">
        <f>ROUND(I307*H307,2)</f>
        <v>0</v>
      </c>
      <c r="BL307" s="14" t="s">
        <v>176</v>
      </c>
      <c r="BM307" s="245" t="s">
        <v>690</v>
      </c>
    </row>
    <row r="308" s="2" customFormat="1" ht="21.75" customHeight="1">
      <c r="A308" s="35"/>
      <c r="B308" s="36"/>
      <c r="C308" s="247" t="s">
        <v>415</v>
      </c>
      <c r="D308" s="247" t="s">
        <v>239</v>
      </c>
      <c r="E308" s="248" t="s">
        <v>691</v>
      </c>
      <c r="F308" s="249" t="s">
        <v>692</v>
      </c>
      <c r="G308" s="250" t="s">
        <v>150</v>
      </c>
      <c r="H308" s="251">
        <v>6</v>
      </c>
      <c r="I308" s="252"/>
      <c r="J308" s="253">
        <f>ROUND(I308*H308,2)</f>
        <v>0</v>
      </c>
      <c r="K308" s="254"/>
      <c r="L308" s="255"/>
      <c r="M308" s="256" t="s">
        <v>1</v>
      </c>
      <c r="N308" s="257" t="s">
        <v>38</v>
      </c>
      <c r="O308" s="88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45" t="s">
        <v>206</v>
      </c>
      <c r="AT308" s="245" t="s">
        <v>239</v>
      </c>
      <c r="AU308" s="245" t="s">
        <v>83</v>
      </c>
      <c r="AY308" s="14" t="s">
        <v>145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4" t="s">
        <v>81</v>
      </c>
      <c r="BK308" s="246">
        <f>ROUND(I308*H308,2)</f>
        <v>0</v>
      </c>
      <c r="BL308" s="14" t="s">
        <v>176</v>
      </c>
      <c r="BM308" s="245" t="s">
        <v>693</v>
      </c>
    </row>
    <row r="309" s="2" customFormat="1" ht="21.75" customHeight="1">
      <c r="A309" s="35"/>
      <c r="B309" s="36"/>
      <c r="C309" s="233" t="s">
        <v>694</v>
      </c>
      <c r="D309" s="233" t="s">
        <v>147</v>
      </c>
      <c r="E309" s="234" t="s">
        <v>695</v>
      </c>
      <c r="F309" s="235" t="s">
        <v>696</v>
      </c>
      <c r="G309" s="236" t="s">
        <v>555</v>
      </c>
      <c r="H309" s="258"/>
      <c r="I309" s="238"/>
      <c r="J309" s="239">
        <f>ROUND(I309*H309,2)</f>
        <v>0</v>
      </c>
      <c r="K309" s="240"/>
      <c r="L309" s="41"/>
      <c r="M309" s="241" t="s">
        <v>1</v>
      </c>
      <c r="N309" s="242" t="s">
        <v>38</v>
      </c>
      <c r="O309" s="88"/>
      <c r="P309" s="243">
        <f>O309*H309</f>
        <v>0</v>
      </c>
      <c r="Q309" s="243">
        <v>0</v>
      </c>
      <c r="R309" s="243">
        <f>Q309*H309</f>
        <v>0</v>
      </c>
      <c r="S309" s="243">
        <v>0</v>
      </c>
      <c r="T309" s="24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45" t="s">
        <v>176</v>
      </c>
      <c r="AT309" s="245" t="s">
        <v>147</v>
      </c>
      <c r="AU309" s="245" t="s">
        <v>83</v>
      </c>
      <c r="AY309" s="14" t="s">
        <v>145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14" t="s">
        <v>81</v>
      </c>
      <c r="BK309" s="246">
        <f>ROUND(I309*H309,2)</f>
        <v>0</v>
      </c>
      <c r="BL309" s="14" t="s">
        <v>176</v>
      </c>
      <c r="BM309" s="245" t="s">
        <v>697</v>
      </c>
    </row>
    <row r="310" s="12" customFormat="1" ht="22.8" customHeight="1">
      <c r="A310" s="12"/>
      <c r="B310" s="217"/>
      <c r="C310" s="218"/>
      <c r="D310" s="219" t="s">
        <v>72</v>
      </c>
      <c r="E310" s="231" t="s">
        <v>698</v>
      </c>
      <c r="F310" s="231" t="s">
        <v>699</v>
      </c>
      <c r="G310" s="218"/>
      <c r="H310" s="218"/>
      <c r="I310" s="221"/>
      <c r="J310" s="232">
        <f>BK310</f>
        <v>0</v>
      </c>
      <c r="K310" s="218"/>
      <c r="L310" s="223"/>
      <c r="M310" s="224"/>
      <c r="N310" s="225"/>
      <c r="O310" s="225"/>
      <c r="P310" s="226">
        <f>SUM(P311:P327)</f>
        <v>0</v>
      </c>
      <c r="Q310" s="225"/>
      <c r="R310" s="226">
        <f>SUM(R311:R327)</f>
        <v>0</v>
      </c>
      <c r="S310" s="225"/>
      <c r="T310" s="227">
        <f>SUM(T311:T327)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8" t="s">
        <v>83</v>
      </c>
      <c r="AT310" s="229" t="s">
        <v>72</v>
      </c>
      <c r="AU310" s="229" t="s">
        <v>81</v>
      </c>
      <c r="AY310" s="228" t="s">
        <v>145</v>
      </c>
      <c r="BK310" s="230">
        <f>SUM(BK311:BK327)</f>
        <v>0</v>
      </c>
    </row>
    <row r="311" s="2" customFormat="1" ht="16.5" customHeight="1">
      <c r="A311" s="35"/>
      <c r="B311" s="36"/>
      <c r="C311" s="233" t="s">
        <v>422</v>
      </c>
      <c r="D311" s="233" t="s">
        <v>147</v>
      </c>
      <c r="E311" s="234" t="s">
        <v>700</v>
      </c>
      <c r="F311" s="235" t="s">
        <v>701</v>
      </c>
      <c r="G311" s="236" t="s">
        <v>366</v>
      </c>
      <c r="H311" s="237">
        <v>1</v>
      </c>
      <c r="I311" s="238"/>
      <c r="J311" s="239">
        <f>ROUND(I311*H311,2)</f>
        <v>0</v>
      </c>
      <c r="K311" s="240"/>
      <c r="L311" s="41"/>
      <c r="M311" s="241" t="s">
        <v>1</v>
      </c>
      <c r="N311" s="242" t="s">
        <v>38</v>
      </c>
      <c r="O311" s="88"/>
      <c r="P311" s="243">
        <f>O311*H311</f>
        <v>0</v>
      </c>
      <c r="Q311" s="243">
        <v>0</v>
      </c>
      <c r="R311" s="243">
        <f>Q311*H311</f>
        <v>0</v>
      </c>
      <c r="S311" s="243">
        <v>0</v>
      </c>
      <c r="T311" s="24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45" t="s">
        <v>176</v>
      </c>
      <c r="AT311" s="245" t="s">
        <v>147</v>
      </c>
      <c r="AU311" s="245" t="s">
        <v>83</v>
      </c>
      <c r="AY311" s="14" t="s">
        <v>145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14" t="s">
        <v>81</v>
      </c>
      <c r="BK311" s="246">
        <f>ROUND(I311*H311,2)</f>
        <v>0</v>
      </c>
      <c r="BL311" s="14" t="s">
        <v>176</v>
      </c>
      <c r="BM311" s="245" t="s">
        <v>702</v>
      </c>
    </row>
    <row r="312" s="2" customFormat="1" ht="33" customHeight="1">
      <c r="A312" s="35"/>
      <c r="B312" s="36"/>
      <c r="C312" s="233" t="s">
        <v>703</v>
      </c>
      <c r="D312" s="233" t="s">
        <v>147</v>
      </c>
      <c r="E312" s="234" t="s">
        <v>704</v>
      </c>
      <c r="F312" s="235" t="s">
        <v>705</v>
      </c>
      <c r="G312" s="236" t="s">
        <v>160</v>
      </c>
      <c r="H312" s="237">
        <v>70.5</v>
      </c>
      <c r="I312" s="238"/>
      <c r="J312" s="239">
        <f>ROUND(I312*H312,2)</f>
        <v>0</v>
      </c>
      <c r="K312" s="240"/>
      <c r="L312" s="41"/>
      <c r="M312" s="241" t="s">
        <v>1</v>
      </c>
      <c r="N312" s="242" t="s">
        <v>38</v>
      </c>
      <c r="O312" s="88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45" t="s">
        <v>176</v>
      </c>
      <c r="AT312" s="245" t="s">
        <v>147</v>
      </c>
      <c r="AU312" s="245" t="s">
        <v>83</v>
      </c>
      <c r="AY312" s="14" t="s">
        <v>145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4" t="s">
        <v>81</v>
      </c>
      <c r="BK312" s="246">
        <f>ROUND(I312*H312,2)</f>
        <v>0</v>
      </c>
      <c r="BL312" s="14" t="s">
        <v>176</v>
      </c>
      <c r="BM312" s="245" t="s">
        <v>706</v>
      </c>
    </row>
    <row r="313" s="2" customFormat="1" ht="21.75" customHeight="1">
      <c r="A313" s="35"/>
      <c r="B313" s="36"/>
      <c r="C313" s="233" t="s">
        <v>425</v>
      </c>
      <c r="D313" s="233" t="s">
        <v>147</v>
      </c>
      <c r="E313" s="234" t="s">
        <v>707</v>
      </c>
      <c r="F313" s="235" t="s">
        <v>708</v>
      </c>
      <c r="G313" s="236" t="s">
        <v>213</v>
      </c>
      <c r="H313" s="237">
        <v>60</v>
      </c>
      <c r="I313" s="238"/>
      <c r="J313" s="239">
        <f>ROUND(I313*H313,2)</f>
        <v>0</v>
      </c>
      <c r="K313" s="240"/>
      <c r="L313" s="41"/>
      <c r="M313" s="241" t="s">
        <v>1</v>
      </c>
      <c r="N313" s="242" t="s">
        <v>38</v>
      </c>
      <c r="O313" s="88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45" t="s">
        <v>176</v>
      </c>
      <c r="AT313" s="245" t="s">
        <v>147</v>
      </c>
      <c r="AU313" s="245" t="s">
        <v>83</v>
      </c>
      <c r="AY313" s="14" t="s">
        <v>145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4" t="s">
        <v>81</v>
      </c>
      <c r="BK313" s="246">
        <f>ROUND(I313*H313,2)</f>
        <v>0</v>
      </c>
      <c r="BL313" s="14" t="s">
        <v>176</v>
      </c>
      <c r="BM313" s="245" t="s">
        <v>709</v>
      </c>
    </row>
    <row r="314" s="2" customFormat="1" ht="21.75" customHeight="1">
      <c r="A314" s="35"/>
      <c r="B314" s="36"/>
      <c r="C314" s="233" t="s">
        <v>710</v>
      </c>
      <c r="D314" s="233" t="s">
        <v>147</v>
      </c>
      <c r="E314" s="234" t="s">
        <v>711</v>
      </c>
      <c r="F314" s="235" t="s">
        <v>712</v>
      </c>
      <c r="G314" s="236" t="s">
        <v>213</v>
      </c>
      <c r="H314" s="237">
        <v>35.5</v>
      </c>
      <c r="I314" s="238"/>
      <c r="J314" s="239">
        <f>ROUND(I314*H314,2)</f>
        <v>0</v>
      </c>
      <c r="K314" s="240"/>
      <c r="L314" s="41"/>
      <c r="M314" s="241" t="s">
        <v>1</v>
      </c>
      <c r="N314" s="242" t="s">
        <v>38</v>
      </c>
      <c r="O314" s="88"/>
      <c r="P314" s="243">
        <f>O314*H314</f>
        <v>0</v>
      </c>
      <c r="Q314" s="243">
        <v>0</v>
      </c>
      <c r="R314" s="243">
        <f>Q314*H314</f>
        <v>0</v>
      </c>
      <c r="S314" s="243">
        <v>0</v>
      </c>
      <c r="T314" s="24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45" t="s">
        <v>176</v>
      </c>
      <c r="AT314" s="245" t="s">
        <v>147</v>
      </c>
      <c r="AU314" s="245" t="s">
        <v>83</v>
      </c>
      <c r="AY314" s="14" t="s">
        <v>145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14" t="s">
        <v>81</v>
      </c>
      <c r="BK314" s="246">
        <f>ROUND(I314*H314,2)</f>
        <v>0</v>
      </c>
      <c r="BL314" s="14" t="s">
        <v>176</v>
      </c>
      <c r="BM314" s="245" t="s">
        <v>713</v>
      </c>
    </row>
    <row r="315" s="2" customFormat="1" ht="21.75" customHeight="1">
      <c r="A315" s="35"/>
      <c r="B315" s="36"/>
      <c r="C315" s="233" t="s">
        <v>429</v>
      </c>
      <c r="D315" s="233" t="s">
        <v>147</v>
      </c>
      <c r="E315" s="234" t="s">
        <v>714</v>
      </c>
      <c r="F315" s="235" t="s">
        <v>715</v>
      </c>
      <c r="G315" s="236" t="s">
        <v>213</v>
      </c>
      <c r="H315" s="237">
        <v>39.200000000000003</v>
      </c>
      <c r="I315" s="238"/>
      <c r="J315" s="239">
        <f>ROUND(I315*H315,2)</f>
        <v>0</v>
      </c>
      <c r="K315" s="240"/>
      <c r="L315" s="41"/>
      <c r="M315" s="241" t="s">
        <v>1</v>
      </c>
      <c r="N315" s="242" t="s">
        <v>38</v>
      </c>
      <c r="O315" s="88"/>
      <c r="P315" s="243">
        <f>O315*H315</f>
        <v>0</v>
      </c>
      <c r="Q315" s="243">
        <v>0</v>
      </c>
      <c r="R315" s="243">
        <f>Q315*H315</f>
        <v>0</v>
      </c>
      <c r="S315" s="243">
        <v>0</v>
      </c>
      <c r="T315" s="24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45" t="s">
        <v>176</v>
      </c>
      <c r="AT315" s="245" t="s">
        <v>147</v>
      </c>
      <c r="AU315" s="245" t="s">
        <v>83</v>
      </c>
      <c r="AY315" s="14" t="s">
        <v>145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4" t="s">
        <v>81</v>
      </c>
      <c r="BK315" s="246">
        <f>ROUND(I315*H315,2)</f>
        <v>0</v>
      </c>
      <c r="BL315" s="14" t="s">
        <v>176</v>
      </c>
      <c r="BM315" s="245" t="s">
        <v>716</v>
      </c>
    </row>
    <row r="316" s="2" customFormat="1" ht="33" customHeight="1">
      <c r="A316" s="35"/>
      <c r="B316" s="36"/>
      <c r="C316" s="233" t="s">
        <v>717</v>
      </c>
      <c r="D316" s="233" t="s">
        <v>147</v>
      </c>
      <c r="E316" s="234" t="s">
        <v>718</v>
      </c>
      <c r="F316" s="235" t="s">
        <v>719</v>
      </c>
      <c r="G316" s="236" t="s">
        <v>213</v>
      </c>
      <c r="H316" s="237">
        <v>17.800000000000001</v>
      </c>
      <c r="I316" s="238"/>
      <c r="J316" s="239">
        <f>ROUND(I316*H316,2)</f>
        <v>0</v>
      </c>
      <c r="K316" s="240"/>
      <c r="L316" s="41"/>
      <c r="M316" s="241" t="s">
        <v>1</v>
      </c>
      <c r="N316" s="242" t="s">
        <v>38</v>
      </c>
      <c r="O316" s="88"/>
      <c r="P316" s="243">
        <f>O316*H316</f>
        <v>0</v>
      </c>
      <c r="Q316" s="243">
        <v>0</v>
      </c>
      <c r="R316" s="243">
        <f>Q316*H316</f>
        <v>0</v>
      </c>
      <c r="S316" s="243">
        <v>0</v>
      </c>
      <c r="T316" s="24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45" t="s">
        <v>176</v>
      </c>
      <c r="AT316" s="245" t="s">
        <v>147</v>
      </c>
      <c r="AU316" s="245" t="s">
        <v>83</v>
      </c>
      <c r="AY316" s="14" t="s">
        <v>145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4" t="s">
        <v>81</v>
      </c>
      <c r="BK316" s="246">
        <f>ROUND(I316*H316,2)</f>
        <v>0</v>
      </c>
      <c r="BL316" s="14" t="s">
        <v>176</v>
      </c>
      <c r="BM316" s="245" t="s">
        <v>720</v>
      </c>
    </row>
    <row r="317" s="2" customFormat="1" ht="21.75" customHeight="1">
      <c r="A317" s="35"/>
      <c r="B317" s="36"/>
      <c r="C317" s="233" t="s">
        <v>432</v>
      </c>
      <c r="D317" s="233" t="s">
        <v>147</v>
      </c>
      <c r="E317" s="234" t="s">
        <v>721</v>
      </c>
      <c r="F317" s="235" t="s">
        <v>722</v>
      </c>
      <c r="G317" s="236" t="s">
        <v>213</v>
      </c>
      <c r="H317" s="237">
        <v>8.4000000000000004</v>
      </c>
      <c r="I317" s="238"/>
      <c r="J317" s="239">
        <f>ROUND(I317*H317,2)</f>
        <v>0</v>
      </c>
      <c r="K317" s="240"/>
      <c r="L317" s="41"/>
      <c r="M317" s="241" t="s">
        <v>1</v>
      </c>
      <c r="N317" s="242" t="s">
        <v>38</v>
      </c>
      <c r="O317" s="88"/>
      <c r="P317" s="243">
        <f>O317*H317</f>
        <v>0</v>
      </c>
      <c r="Q317" s="243">
        <v>0</v>
      </c>
      <c r="R317" s="243">
        <f>Q317*H317</f>
        <v>0</v>
      </c>
      <c r="S317" s="243">
        <v>0</v>
      </c>
      <c r="T317" s="24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45" t="s">
        <v>176</v>
      </c>
      <c r="AT317" s="245" t="s">
        <v>147</v>
      </c>
      <c r="AU317" s="245" t="s">
        <v>83</v>
      </c>
      <c r="AY317" s="14" t="s">
        <v>145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4" t="s">
        <v>81</v>
      </c>
      <c r="BK317" s="246">
        <f>ROUND(I317*H317,2)</f>
        <v>0</v>
      </c>
      <c r="BL317" s="14" t="s">
        <v>176</v>
      </c>
      <c r="BM317" s="245" t="s">
        <v>723</v>
      </c>
    </row>
    <row r="318" s="2" customFormat="1" ht="21.75" customHeight="1">
      <c r="A318" s="35"/>
      <c r="B318" s="36"/>
      <c r="C318" s="233" t="s">
        <v>724</v>
      </c>
      <c r="D318" s="233" t="s">
        <v>147</v>
      </c>
      <c r="E318" s="234" t="s">
        <v>725</v>
      </c>
      <c r="F318" s="235" t="s">
        <v>726</v>
      </c>
      <c r="G318" s="236" t="s">
        <v>213</v>
      </c>
      <c r="H318" s="237">
        <v>8.8000000000000007</v>
      </c>
      <c r="I318" s="238"/>
      <c r="J318" s="239">
        <f>ROUND(I318*H318,2)</f>
        <v>0</v>
      </c>
      <c r="K318" s="240"/>
      <c r="L318" s="41"/>
      <c r="M318" s="241" t="s">
        <v>1</v>
      </c>
      <c r="N318" s="242" t="s">
        <v>38</v>
      </c>
      <c r="O318" s="88"/>
      <c r="P318" s="243">
        <f>O318*H318</f>
        <v>0</v>
      </c>
      <c r="Q318" s="243">
        <v>0</v>
      </c>
      <c r="R318" s="243">
        <f>Q318*H318</f>
        <v>0</v>
      </c>
      <c r="S318" s="243">
        <v>0</v>
      </c>
      <c r="T318" s="24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45" t="s">
        <v>176</v>
      </c>
      <c r="AT318" s="245" t="s">
        <v>147</v>
      </c>
      <c r="AU318" s="245" t="s">
        <v>83</v>
      </c>
      <c r="AY318" s="14" t="s">
        <v>145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4" t="s">
        <v>81</v>
      </c>
      <c r="BK318" s="246">
        <f>ROUND(I318*H318,2)</f>
        <v>0</v>
      </c>
      <c r="BL318" s="14" t="s">
        <v>176</v>
      </c>
      <c r="BM318" s="245" t="s">
        <v>727</v>
      </c>
    </row>
    <row r="319" s="2" customFormat="1" ht="21.75" customHeight="1">
      <c r="A319" s="35"/>
      <c r="B319" s="36"/>
      <c r="C319" s="233" t="s">
        <v>436</v>
      </c>
      <c r="D319" s="233" t="s">
        <v>147</v>
      </c>
      <c r="E319" s="234" t="s">
        <v>728</v>
      </c>
      <c r="F319" s="235" t="s">
        <v>729</v>
      </c>
      <c r="G319" s="236" t="s">
        <v>213</v>
      </c>
      <c r="H319" s="237">
        <v>28.600000000000001</v>
      </c>
      <c r="I319" s="238"/>
      <c r="J319" s="239">
        <f>ROUND(I319*H319,2)</f>
        <v>0</v>
      </c>
      <c r="K319" s="240"/>
      <c r="L319" s="41"/>
      <c r="M319" s="241" t="s">
        <v>1</v>
      </c>
      <c r="N319" s="242" t="s">
        <v>38</v>
      </c>
      <c r="O319" s="88"/>
      <c r="P319" s="243">
        <f>O319*H319</f>
        <v>0</v>
      </c>
      <c r="Q319" s="243">
        <v>0</v>
      </c>
      <c r="R319" s="243">
        <f>Q319*H319</f>
        <v>0</v>
      </c>
      <c r="S319" s="243">
        <v>0</v>
      </c>
      <c r="T319" s="24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45" t="s">
        <v>176</v>
      </c>
      <c r="AT319" s="245" t="s">
        <v>147</v>
      </c>
      <c r="AU319" s="245" t="s">
        <v>83</v>
      </c>
      <c r="AY319" s="14" t="s">
        <v>145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4" t="s">
        <v>81</v>
      </c>
      <c r="BK319" s="246">
        <f>ROUND(I319*H319,2)</f>
        <v>0</v>
      </c>
      <c r="BL319" s="14" t="s">
        <v>176</v>
      </c>
      <c r="BM319" s="245" t="s">
        <v>730</v>
      </c>
    </row>
    <row r="320" s="2" customFormat="1" ht="21.75" customHeight="1">
      <c r="A320" s="35"/>
      <c r="B320" s="36"/>
      <c r="C320" s="233" t="s">
        <v>731</v>
      </c>
      <c r="D320" s="233" t="s">
        <v>147</v>
      </c>
      <c r="E320" s="234" t="s">
        <v>732</v>
      </c>
      <c r="F320" s="235" t="s">
        <v>733</v>
      </c>
      <c r="G320" s="236" t="s">
        <v>213</v>
      </c>
      <c r="H320" s="237">
        <v>17.600000000000001</v>
      </c>
      <c r="I320" s="238"/>
      <c r="J320" s="239">
        <f>ROUND(I320*H320,2)</f>
        <v>0</v>
      </c>
      <c r="K320" s="240"/>
      <c r="L320" s="41"/>
      <c r="M320" s="241" t="s">
        <v>1</v>
      </c>
      <c r="N320" s="242" t="s">
        <v>38</v>
      </c>
      <c r="O320" s="88"/>
      <c r="P320" s="243">
        <f>O320*H320</f>
        <v>0</v>
      </c>
      <c r="Q320" s="243">
        <v>0</v>
      </c>
      <c r="R320" s="243">
        <f>Q320*H320</f>
        <v>0</v>
      </c>
      <c r="S320" s="243">
        <v>0</v>
      </c>
      <c r="T320" s="24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45" t="s">
        <v>176</v>
      </c>
      <c r="AT320" s="245" t="s">
        <v>147</v>
      </c>
      <c r="AU320" s="245" t="s">
        <v>83</v>
      </c>
      <c r="AY320" s="14" t="s">
        <v>145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4" t="s">
        <v>81</v>
      </c>
      <c r="BK320" s="246">
        <f>ROUND(I320*H320,2)</f>
        <v>0</v>
      </c>
      <c r="BL320" s="14" t="s">
        <v>176</v>
      </c>
      <c r="BM320" s="245" t="s">
        <v>734</v>
      </c>
    </row>
    <row r="321" s="2" customFormat="1" ht="21.75" customHeight="1">
      <c r="A321" s="35"/>
      <c r="B321" s="36"/>
      <c r="C321" s="233" t="s">
        <v>439</v>
      </c>
      <c r="D321" s="233" t="s">
        <v>147</v>
      </c>
      <c r="E321" s="234" t="s">
        <v>735</v>
      </c>
      <c r="F321" s="235" t="s">
        <v>736</v>
      </c>
      <c r="G321" s="236" t="s">
        <v>213</v>
      </c>
      <c r="H321" s="237">
        <v>120</v>
      </c>
      <c r="I321" s="238"/>
      <c r="J321" s="239">
        <f>ROUND(I321*H321,2)</f>
        <v>0</v>
      </c>
      <c r="K321" s="240"/>
      <c r="L321" s="41"/>
      <c r="M321" s="241" t="s">
        <v>1</v>
      </c>
      <c r="N321" s="242" t="s">
        <v>38</v>
      </c>
      <c r="O321" s="88"/>
      <c r="P321" s="243">
        <f>O321*H321</f>
        <v>0</v>
      </c>
      <c r="Q321" s="243">
        <v>0</v>
      </c>
      <c r="R321" s="243">
        <f>Q321*H321</f>
        <v>0</v>
      </c>
      <c r="S321" s="243">
        <v>0</v>
      </c>
      <c r="T321" s="24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45" t="s">
        <v>176</v>
      </c>
      <c r="AT321" s="245" t="s">
        <v>147</v>
      </c>
      <c r="AU321" s="245" t="s">
        <v>83</v>
      </c>
      <c r="AY321" s="14" t="s">
        <v>145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4" t="s">
        <v>81</v>
      </c>
      <c r="BK321" s="246">
        <f>ROUND(I321*H321,2)</f>
        <v>0</v>
      </c>
      <c r="BL321" s="14" t="s">
        <v>176</v>
      </c>
      <c r="BM321" s="245" t="s">
        <v>737</v>
      </c>
    </row>
    <row r="322" s="2" customFormat="1" ht="21.75" customHeight="1">
      <c r="A322" s="35"/>
      <c r="B322" s="36"/>
      <c r="C322" s="233" t="s">
        <v>738</v>
      </c>
      <c r="D322" s="233" t="s">
        <v>147</v>
      </c>
      <c r="E322" s="234" t="s">
        <v>739</v>
      </c>
      <c r="F322" s="235" t="s">
        <v>740</v>
      </c>
      <c r="G322" s="236" t="s">
        <v>160</v>
      </c>
      <c r="H322" s="237">
        <v>4.5</v>
      </c>
      <c r="I322" s="238"/>
      <c r="J322" s="239">
        <f>ROUND(I322*H322,2)</f>
        <v>0</v>
      </c>
      <c r="K322" s="240"/>
      <c r="L322" s="41"/>
      <c r="M322" s="241" t="s">
        <v>1</v>
      </c>
      <c r="N322" s="242" t="s">
        <v>38</v>
      </c>
      <c r="O322" s="88"/>
      <c r="P322" s="243">
        <f>O322*H322</f>
        <v>0</v>
      </c>
      <c r="Q322" s="243">
        <v>0</v>
      </c>
      <c r="R322" s="243">
        <f>Q322*H322</f>
        <v>0</v>
      </c>
      <c r="S322" s="243">
        <v>0</v>
      </c>
      <c r="T322" s="24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45" t="s">
        <v>176</v>
      </c>
      <c r="AT322" s="245" t="s">
        <v>147</v>
      </c>
      <c r="AU322" s="245" t="s">
        <v>83</v>
      </c>
      <c r="AY322" s="14" t="s">
        <v>145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4" t="s">
        <v>81</v>
      </c>
      <c r="BK322" s="246">
        <f>ROUND(I322*H322,2)</f>
        <v>0</v>
      </c>
      <c r="BL322" s="14" t="s">
        <v>176</v>
      </c>
      <c r="BM322" s="245" t="s">
        <v>741</v>
      </c>
    </row>
    <row r="323" s="2" customFormat="1" ht="21.75" customHeight="1">
      <c r="A323" s="35"/>
      <c r="B323" s="36"/>
      <c r="C323" s="233" t="s">
        <v>444</v>
      </c>
      <c r="D323" s="233" t="s">
        <v>147</v>
      </c>
      <c r="E323" s="234" t="s">
        <v>742</v>
      </c>
      <c r="F323" s="235" t="s">
        <v>743</v>
      </c>
      <c r="G323" s="236" t="s">
        <v>213</v>
      </c>
      <c r="H323" s="237">
        <v>120</v>
      </c>
      <c r="I323" s="238"/>
      <c r="J323" s="239">
        <f>ROUND(I323*H323,2)</f>
        <v>0</v>
      </c>
      <c r="K323" s="240"/>
      <c r="L323" s="41"/>
      <c r="M323" s="241" t="s">
        <v>1</v>
      </c>
      <c r="N323" s="242" t="s">
        <v>38</v>
      </c>
      <c r="O323" s="88"/>
      <c r="P323" s="243">
        <f>O323*H323</f>
        <v>0</v>
      </c>
      <c r="Q323" s="243">
        <v>0</v>
      </c>
      <c r="R323" s="243">
        <f>Q323*H323</f>
        <v>0</v>
      </c>
      <c r="S323" s="243">
        <v>0</v>
      </c>
      <c r="T323" s="24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45" t="s">
        <v>176</v>
      </c>
      <c r="AT323" s="245" t="s">
        <v>147</v>
      </c>
      <c r="AU323" s="245" t="s">
        <v>83</v>
      </c>
      <c r="AY323" s="14" t="s">
        <v>145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4" t="s">
        <v>81</v>
      </c>
      <c r="BK323" s="246">
        <f>ROUND(I323*H323,2)</f>
        <v>0</v>
      </c>
      <c r="BL323" s="14" t="s">
        <v>176</v>
      </c>
      <c r="BM323" s="245" t="s">
        <v>744</v>
      </c>
    </row>
    <row r="324" s="2" customFormat="1" ht="16.5" customHeight="1">
      <c r="A324" s="35"/>
      <c r="B324" s="36"/>
      <c r="C324" s="233" t="s">
        <v>745</v>
      </c>
      <c r="D324" s="233" t="s">
        <v>147</v>
      </c>
      <c r="E324" s="234" t="s">
        <v>746</v>
      </c>
      <c r="F324" s="235" t="s">
        <v>747</v>
      </c>
      <c r="G324" s="236" t="s">
        <v>213</v>
      </c>
      <c r="H324" s="237">
        <v>27.699999999999999</v>
      </c>
      <c r="I324" s="238"/>
      <c r="J324" s="239">
        <f>ROUND(I324*H324,2)</f>
        <v>0</v>
      </c>
      <c r="K324" s="240"/>
      <c r="L324" s="41"/>
      <c r="M324" s="241" t="s">
        <v>1</v>
      </c>
      <c r="N324" s="242" t="s">
        <v>38</v>
      </c>
      <c r="O324" s="88"/>
      <c r="P324" s="243">
        <f>O324*H324</f>
        <v>0</v>
      </c>
      <c r="Q324" s="243">
        <v>0</v>
      </c>
      <c r="R324" s="243">
        <f>Q324*H324</f>
        <v>0</v>
      </c>
      <c r="S324" s="243">
        <v>0</v>
      </c>
      <c r="T324" s="244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45" t="s">
        <v>176</v>
      </c>
      <c r="AT324" s="245" t="s">
        <v>147</v>
      </c>
      <c r="AU324" s="245" t="s">
        <v>83</v>
      </c>
      <c r="AY324" s="14" t="s">
        <v>145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4" t="s">
        <v>81</v>
      </c>
      <c r="BK324" s="246">
        <f>ROUND(I324*H324,2)</f>
        <v>0</v>
      </c>
      <c r="BL324" s="14" t="s">
        <v>176</v>
      </c>
      <c r="BM324" s="245" t="s">
        <v>748</v>
      </c>
    </row>
    <row r="325" s="2" customFormat="1" ht="21.75" customHeight="1">
      <c r="A325" s="35"/>
      <c r="B325" s="36"/>
      <c r="C325" s="233" t="s">
        <v>447</v>
      </c>
      <c r="D325" s="233" t="s">
        <v>147</v>
      </c>
      <c r="E325" s="234" t="s">
        <v>749</v>
      </c>
      <c r="F325" s="235" t="s">
        <v>750</v>
      </c>
      <c r="G325" s="236" t="s">
        <v>213</v>
      </c>
      <c r="H325" s="237">
        <v>20</v>
      </c>
      <c r="I325" s="238"/>
      <c r="J325" s="239">
        <f>ROUND(I325*H325,2)</f>
        <v>0</v>
      </c>
      <c r="K325" s="240"/>
      <c r="L325" s="41"/>
      <c r="M325" s="241" t="s">
        <v>1</v>
      </c>
      <c r="N325" s="242" t="s">
        <v>38</v>
      </c>
      <c r="O325" s="88"/>
      <c r="P325" s="243">
        <f>O325*H325</f>
        <v>0</v>
      </c>
      <c r="Q325" s="243">
        <v>0</v>
      </c>
      <c r="R325" s="243">
        <f>Q325*H325</f>
        <v>0</v>
      </c>
      <c r="S325" s="243">
        <v>0</v>
      </c>
      <c r="T325" s="24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45" t="s">
        <v>176</v>
      </c>
      <c r="AT325" s="245" t="s">
        <v>147</v>
      </c>
      <c r="AU325" s="245" t="s">
        <v>83</v>
      </c>
      <c r="AY325" s="14" t="s">
        <v>145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4" t="s">
        <v>81</v>
      </c>
      <c r="BK325" s="246">
        <f>ROUND(I325*H325,2)</f>
        <v>0</v>
      </c>
      <c r="BL325" s="14" t="s">
        <v>176</v>
      </c>
      <c r="BM325" s="245" t="s">
        <v>751</v>
      </c>
    </row>
    <row r="326" s="2" customFormat="1" ht="21.75" customHeight="1">
      <c r="A326" s="35"/>
      <c r="B326" s="36"/>
      <c r="C326" s="233" t="s">
        <v>752</v>
      </c>
      <c r="D326" s="233" t="s">
        <v>147</v>
      </c>
      <c r="E326" s="234" t="s">
        <v>753</v>
      </c>
      <c r="F326" s="235" t="s">
        <v>754</v>
      </c>
      <c r="G326" s="236" t="s">
        <v>213</v>
      </c>
      <c r="H326" s="237">
        <v>62</v>
      </c>
      <c r="I326" s="238"/>
      <c r="J326" s="239">
        <f>ROUND(I326*H326,2)</f>
        <v>0</v>
      </c>
      <c r="K326" s="240"/>
      <c r="L326" s="41"/>
      <c r="M326" s="241" t="s">
        <v>1</v>
      </c>
      <c r="N326" s="242" t="s">
        <v>38</v>
      </c>
      <c r="O326" s="88"/>
      <c r="P326" s="243">
        <f>O326*H326</f>
        <v>0</v>
      </c>
      <c r="Q326" s="243">
        <v>0</v>
      </c>
      <c r="R326" s="243">
        <f>Q326*H326</f>
        <v>0</v>
      </c>
      <c r="S326" s="243">
        <v>0</v>
      </c>
      <c r="T326" s="24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45" t="s">
        <v>176</v>
      </c>
      <c r="AT326" s="245" t="s">
        <v>147</v>
      </c>
      <c r="AU326" s="245" t="s">
        <v>83</v>
      </c>
      <c r="AY326" s="14" t="s">
        <v>145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4" t="s">
        <v>81</v>
      </c>
      <c r="BK326" s="246">
        <f>ROUND(I326*H326,2)</f>
        <v>0</v>
      </c>
      <c r="BL326" s="14" t="s">
        <v>176</v>
      </c>
      <c r="BM326" s="245" t="s">
        <v>755</v>
      </c>
    </row>
    <row r="327" s="2" customFormat="1" ht="21.75" customHeight="1">
      <c r="A327" s="35"/>
      <c r="B327" s="36"/>
      <c r="C327" s="233" t="s">
        <v>451</v>
      </c>
      <c r="D327" s="233" t="s">
        <v>147</v>
      </c>
      <c r="E327" s="234" t="s">
        <v>756</v>
      </c>
      <c r="F327" s="235" t="s">
        <v>757</v>
      </c>
      <c r="G327" s="236" t="s">
        <v>555</v>
      </c>
      <c r="H327" s="258"/>
      <c r="I327" s="238"/>
      <c r="J327" s="239">
        <f>ROUND(I327*H327,2)</f>
        <v>0</v>
      </c>
      <c r="K327" s="240"/>
      <c r="L327" s="41"/>
      <c r="M327" s="241" t="s">
        <v>1</v>
      </c>
      <c r="N327" s="242" t="s">
        <v>38</v>
      </c>
      <c r="O327" s="88"/>
      <c r="P327" s="243">
        <f>O327*H327</f>
        <v>0</v>
      </c>
      <c r="Q327" s="243">
        <v>0</v>
      </c>
      <c r="R327" s="243">
        <f>Q327*H327</f>
        <v>0</v>
      </c>
      <c r="S327" s="243">
        <v>0</v>
      </c>
      <c r="T327" s="244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45" t="s">
        <v>176</v>
      </c>
      <c r="AT327" s="245" t="s">
        <v>147</v>
      </c>
      <c r="AU327" s="245" t="s">
        <v>83</v>
      </c>
      <c r="AY327" s="14" t="s">
        <v>145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4" t="s">
        <v>81</v>
      </c>
      <c r="BK327" s="246">
        <f>ROUND(I327*H327,2)</f>
        <v>0</v>
      </c>
      <c r="BL327" s="14" t="s">
        <v>176</v>
      </c>
      <c r="BM327" s="245" t="s">
        <v>758</v>
      </c>
    </row>
    <row r="328" s="12" customFormat="1" ht="22.8" customHeight="1">
      <c r="A328" s="12"/>
      <c r="B328" s="217"/>
      <c r="C328" s="218"/>
      <c r="D328" s="219" t="s">
        <v>72</v>
      </c>
      <c r="E328" s="231" t="s">
        <v>759</v>
      </c>
      <c r="F328" s="231" t="s">
        <v>760</v>
      </c>
      <c r="G328" s="218"/>
      <c r="H328" s="218"/>
      <c r="I328" s="221"/>
      <c r="J328" s="232">
        <f>BK328</f>
        <v>0</v>
      </c>
      <c r="K328" s="218"/>
      <c r="L328" s="223"/>
      <c r="M328" s="224"/>
      <c r="N328" s="225"/>
      <c r="O328" s="225"/>
      <c r="P328" s="226">
        <f>SUM(P329:P341)</f>
        <v>0</v>
      </c>
      <c r="Q328" s="225"/>
      <c r="R328" s="226">
        <f>SUM(R329:R341)</f>
        <v>0</v>
      </c>
      <c r="S328" s="225"/>
      <c r="T328" s="227">
        <f>SUM(T329:T341)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8" t="s">
        <v>83</v>
      </c>
      <c r="AT328" s="229" t="s">
        <v>72</v>
      </c>
      <c r="AU328" s="229" t="s">
        <v>81</v>
      </c>
      <c r="AY328" s="228" t="s">
        <v>145</v>
      </c>
      <c r="BK328" s="230">
        <f>SUM(BK329:BK341)</f>
        <v>0</v>
      </c>
    </row>
    <row r="329" s="2" customFormat="1" ht="21.75" customHeight="1">
      <c r="A329" s="35"/>
      <c r="B329" s="36"/>
      <c r="C329" s="233" t="s">
        <v>761</v>
      </c>
      <c r="D329" s="233" t="s">
        <v>147</v>
      </c>
      <c r="E329" s="234" t="s">
        <v>762</v>
      </c>
      <c r="F329" s="235" t="s">
        <v>763</v>
      </c>
      <c r="G329" s="236" t="s">
        <v>160</v>
      </c>
      <c r="H329" s="237">
        <v>30.07</v>
      </c>
      <c r="I329" s="238"/>
      <c r="J329" s="239">
        <f>ROUND(I329*H329,2)</f>
        <v>0</v>
      </c>
      <c r="K329" s="240"/>
      <c r="L329" s="41"/>
      <c r="M329" s="241" t="s">
        <v>1</v>
      </c>
      <c r="N329" s="242" t="s">
        <v>38</v>
      </c>
      <c r="O329" s="88"/>
      <c r="P329" s="243">
        <f>O329*H329</f>
        <v>0</v>
      </c>
      <c r="Q329" s="243">
        <v>0</v>
      </c>
      <c r="R329" s="243">
        <f>Q329*H329</f>
        <v>0</v>
      </c>
      <c r="S329" s="243">
        <v>0</v>
      </c>
      <c r="T329" s="24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45" t="s">
        <v>176</v>
      </c>
      <c r="AT329" s="245" t="s">
        <v>147</v>
      </c>
      <c r="AU329" s="245" t="s">
        <v>83</v>
      </c>
      <c r="AY329" s="14" t="s">
        <v>145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4" t="s">
        <v>81</v>
      </c>
      <c r="BK329" s="246">
        <f>ROUND(I329*H329,2)</f>
        <v>0</v>
      </c>
      <c r="BL329" s="14" t="s">
        <v>176</v>
      </c>
      <c r="BM329" s="245" t="s">
        <v>764</v>
      </c>
    </row>
    <row r="330" s="2" customFormat="1" ht="21.75" customHeight="1">
      <c r="A330" s="35"/>
      <c r="B330" s="36"/>
      <c r="C330" s="247" t="s">
        <v>454</v>
      </c>
      <c r="D330" s="247" t="s">
        <v>239</v>
      </c>
      <c r="E330" s="248" t="s">
        <v>765</v>
      </c>
      <c r="F330" s="249" t="s">
        <v>766</v>
      </c>
      <c r="G330" s="250" t="s">
        <v>160</v>
      </c>
      <c r="H330" s="251">
        <v>30.07</v>
      </c>
      <c r="I330" s="252"/>
      <c r="J330" s="253">
        <f>ROUND(I330*H330,2)</f>
        <v>0</v>
      </c>
      <c r="K330" s="254"/>
      <c r="L330" s="255"/>
      <c r="M330" s="256" t="s">
        <v>1</v>
      </c>
      <c r="N330" s="257" t="s">
        <v>38</v>
      </c>
      <c r="O330" s="88"/>
      <c r="P330" s="243">
        <f>O330*H330</f>
        <v>0</v>
      </c>
      <c r="Q330" s="243">
        <v>0</v>
      </c>
      <c r="R330" s="243">
        <f>Q330*H330</f>
        <v>0</v>
      </c>
      <c r="S330" s="243">
        <v>0</v>
      </c>
      <c r="T330" s="24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45" t="s">
        <v>206</v>
      </c>
      <c r="AT330" s="245" t="s">
        <v>239</v>
      </c>
      <c r="AU330" s="245" t="s">
        <v>83</v>
      </c>
      <c r="AY330" s="14" t="s">
        <v>145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4" t="s">
        <v>81</v>
      </c>
      <c r="BK330" s="246">
        <f>ROUND(I330*H330,2)</f>
        <v>0</v>
      </c>
      <c r="BL330" s="14" t="s">
        <v>176</v>
      </c>
      <c r="BM330" s="245" t="s">
        <v>767</v>
      </c>
    </row>
    <row r="331" s="2" customFormat="1" ht="21.75" customHeight="1">
      <c r="A331" s="35"/>
      <c r="B331" s="36"/>
      <c r="C331" s="233" t="s">
        <v>768</v>
      </c>
      <c r="D331" s="233" t="s">
        <v>147</v>
      </c>
      <c r="E331" s="234" t="s">
        <v>769</v>
      </c>
      <c r="F331" s="235" t="s">
        <v>770</v>
      </c>
      <c r="G331" s="236" t="s">
        <v>160</v>
      </c>
      <c r="H331" s="237">
        <v>29.260000000000002</v>
      </c>
      <c r="I331" s="238"/>
      <c r="J331" s="239">
        <f>ROUND(I331*H331,2)</f>
        <v>0</v>
      </c>
      <c r="K331" s="240"/>
      <c r="L331" s="41"/>
      <c r="M331" s="241" t="s">
        <v>1</v>
      </c>
      <c r="N331" s="242" t="s">
        <v>38</v>
      </c>
      <c r="O331" s="88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45" t="s">
        <v>176</v>
      </c>
      <c r="AT331" s="245" t="s">
        <v>147</v>
      </c>
      <c r="AU331" s="245" t="s">
        <v>83</v>
      </c>
      <c r="AY331" s="14" t="s">
        <v>145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4" t="s">
        <v>81</v>
      </c>
      <c r="BK331" s="246">
        <f>ROUND(I331*H331,2)</f>
        <v>0</v>
      </c>
      <c r="BL331" s="14" t="s">
        <v>176</v>
      </c>
      <c r="BM331" s="245" t="s">
        <v>771</v>
      </c>
    </row>
    <row r="332" s="2" customFormat="1" ht="21.75" customHeight="1">
      <c r="A332" s="35"/>
      <c r="B332" s="36"/>
      <c r="C332" s="247" t="s">
        <v>458</v>
      </c>
      <c r="D332" s="247" t="s">
        <v>239</v>
      </c>
      <c r="E332" s="248" t="s">
        <v>772</v>
      </c>
      <c r="F332" s="249" t="s">
        <v>773</v>
      </c>
      <c r="G332" s="250" t="s">
        <v>160</v>
      </c>
      <c r="H332" s="251">
        <v>29.260000000000002</v>
      </c>
      <c r="I332" s="252"/>
      <c r="J332" s="253">
        <f>ROUND(I332*H332,2)</f>
        <v>0</v>
      </c>
      <c r="K332" s="254"/>
      <c r="L332" s="255"/>
      <c r="M332" s="256" t="s">
        <v>1</v>
      </c>
      <c r="N332" s="257" t="s">
        <v>38</v>
      </c>
      <c r="O332" s="88"/>
      <c r="P332" s="243">
        <f>O332*H332</f>
        <v>0</v>
      </c>
      <c r="Q332" s="243">
        <v>0</v>
      </c>
      <c r="R332" s="243">
        <f>Q332*H332</f>
        <v>0</v>
      </c>
      <c r="S332" s="243">
        <v>0</v>
      </c>
      <c r="T332" s="24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45" t="s">
        <v>206</v>
      </c>
      <c r="AT332" s="245" t="s">
        <v>239</v>
      </c>
      <c r="AU332" s="245" t="s">
        <v>83</v>
      </c>
      <c r="AY332" s="14" t="s">
        <v>145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14" t="s">
        <v>81</v>
      </c>
      <c r="BK332" s="246">
        <f>ROUND(I332*H332,2)</f>
        <v>0</v>
      </c>
      <c r="BL332" s="14" t="s">
        <v>176</v>
      </c>
      <c r="BM332" s="245" t="s">
        <v>774</v>
      </c>
    </row>
    <row r="333" s="2" customFormat="1" ht="21.75" customHeight="1">
      <c r="A333" s="35"/>
      <c r="B333" s="36"/>
      <c r="C333" s="233" t="s">
        <v>775</v>
      </c>
      <c r="D333" s="233" t="s">
        <v>147</v>
      </c>
      <c r="E333" s="234" t="s">
        <v>776</v>
      </c>
      <c r="F333" s="235" t="s">
        <v>777</v>
      </c>
      <c r="G333" s="236" t="s">
        <v>160</v>
      </c>
      <c r="H333" s="237">
        <v>79.200000000000003</v>
      </c>
      <c r="I333" s="238"/>
      <c r="J333" s="239">
        <f>ROUND(I333*H333,2)</f>
        <v>0</v>
      </c>
      <c r="K333" s="240"/>
      <c r="L333" s="41"/>
      <c r="M333" s="241" t="s">
        <v>1</v>
      </c>
      <c r="N333" s="242" t="s">
        <v>38</v>
      </c>
      <c r="O333" s="88"/>
      <c r="P333" s="243">
        <f>O333*H333</f>
        <v>0</v>
      </c>
      <c r="Q333" s="243">
        <v>0</v>
      </c>
      <c r="R333" s="243">
        <f>Q333*H333</f>
        <v>0</v>
      </c>
      <c r="S333" s="243">
        <v>0</v>
      </c>
      <c r="T333" s="24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45" t="s">
        <v>176</v>
      </c>
      <c r="AT333" s="245" t="s">
        <v>147</v>
      </c>
      <c r="AU333" s="245" t="s">
        <v>83</v>
      </c>
      <c r="AY333" s="14" t="s">
        <v>145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4" t="s">
        <v>81</v>
      </c>
      <c r="BK333" s="246">
        <f>ROUND(I333*H333,2)</f>
        <v>0</v>
      </c>
      <c r="BL333" s="14" t="s">
        <v>176</v>
      </c>
      <c r="BM333" s="245" t="s">
        <v>778</v>
      </c>
    </row>
    <row r="334" s="2" customFormat="1" ht="21.75" customHeight="1">
      <c r="A334" s="35"/>
      <c r="B334" s="36"/>
      <c r="C334" s="247" t="s">
        <v>461</v>
      </c>
      <c r="D334" s="247" t="s">
        <v>239</v>
      </c>
      <c r="E334" s="248" t="s">
        <v>779</v>
      </c>
      <c r="F334" s="249" t="s">
        <v>780</v>
      </c>
      <c r="G334" s="250" t="s">
        <v>160</v>
      </c>
      <c r="H334" s="251">
        <v>79.200000000000003</v>
      </c>
      <c r="I334" s="252"/>
      <c r="J334" s="253">
        <f>ROUND(I334*H334,2)</f>
        <v>0</v>
      </c>
      <c r="K334" s="254"/>
      <c r="L334" s="255"/>
      <c r="M334" s="256" t="s">
        <v>1</v>
      </c>
      <c r="N334" s="257" t="s">
        <v>38</v>
      </c>
      <c r="O334" s="88"/>
      <c r="P334" s="243">
        <f>O334*H334</f>
        <v>0</v>
      </c>
      <c r="Q334" s="243">
        <v>0</v>
      </c>
      <c r="R334" s="243">
        <f>Q334*H334</f>
        <v>0</v>
      </c>
      <c r="S334" s="243">
        <v>0</v>
      </c>
      <c r="T334" s="24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45" t="s">
        <v>206</v>
      </c>
      <c r="AT334" s="245" t="s">
        <v>239</v>
      </c>
      <c r="AU334" s="245" t="s">
        <v>83</v>
      </c>
      <c r="AY334" s="14" t="s">
        <v>145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14" t="s">
        <v>81</v>
      </c>
      <c r="BK334" s="246">
        <f>ROUND(I334*H334,2)</f>
        <v>0</v>
      </c>
      <c r="BL334" s="14" t="s">
        <v>176</v>
      </c>
      <c r="BM334" s="245" t="s">
        <v>781</v>
      </c>
    </row>
    <row r="335" s="2" customFormat="1" ht="21.75" customHeight="1">
      <c r="A335" s="35"/>
      <c r="B335" s="36"/>
      <c r="C335" s="233" t="s">
        <v>782</v>
      </c>
      <c r="D335" s="233" t="s">
        <v>147</v>
      </c>
      <c r="E335" s="234" t="s">
        <v>783</v>
      </c>
      <c r="F335" s="235" t="s">
        <v>784</v>
      </c>
      <c r="G335" s="236" t="s">
        <v>160</v>
      </c>
      <c r="H335" s="237">
        <v>4.1799999999999997</v>
      </c>
      <c r="I335" s="238"/>
      <c r="J335" s="239">
        <f>ROUND(I335*H335,2)</f>
        <v>0</v>
      </c>
      <c r="K335" s="240"/>
      <c r="L335" s="41"/>
      <c r="M335" s="241" t="s">
        <v>1</v>
      </c>
      <c r="N335" s="242" t="s">
        <v>38</v>
      </c>
      <c r="O335" s="88"/>
      <c r="P335" s="243">
        <f>O335*H335</f>
        <v>0</v>
      </c>
      <c r="Q335" s="243">
        <v>0</v>
      </c>
      <c r="R335" s="243">
        <f>Q335*H335</f>
        <v>0</v>
      </c>
      <c r="S335" s="243">
        <v>0</v>
      </c>
      <c r="T335" s="24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45" t="s">
        <v>176</v>
      </c>
      <c r="AT335" s="245" t="s">
        <v>147</v>
      </c>
      <c r="AU335" s="245" t="s">
        <v>83</v>
      </c>
      <c r="AY335" s="14" t="s">
        <v>145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4" t="s">
        <v>81</v>
      </c>
      <c r="BK335" s="246">
        <f>ROUND(I335*H335,2)</f>
        <v>0</v>
      </c>
      <c r="BL335" s="14" t="s">
        <v>176</v>
      </c>
      <c r="BM335" s="245" t="s">
        <v>785</v>
      </c>
    </row>
    <row r="336" s="2" customFormat="1" ht="21.75" customHeight="1">
      <c r="A336" s="35"/>
      <c r="B336" s="36"/>
      <c r="C336" s="247" t="s">
        <v>467</v>
      </c>
      <c r="D336" s="247" t="s">
        <v>239</v>
      </c>
      <c r="E336" s="248" t="s">
        <v>786</v>
      </c>
      <c r="F336" s="249" t="s">
        <v>787</v>
      </c>
      <c r="G336" s="250" t="s">
        <v>160</v>
      </c>
      <c r="H336" s="251">
        <v>4.1799999999999997</v>
      </c>
      <c r="I336" s="252"/>
      <c r="J336" s="253">
        <f>ROUND(I336*H336,2)</f>
        <v>0</v>
      </c>
      <c r="K336" s="254"/>
      <c r="L336" s="255"/>
      <c r="M336" s="256" t="s">
        <v>1</v>
      </c>
      <c r="N336" s="257" t="s">
        <v>38</v>
      </c>
      <c r="O336" s="88"/>
      <c r="P336" s="243">
        <f>O336*H336</f>
        <v>0</v>
      </c>
      <c r="Q336" s="243">
        <v>0</v>
      </c>
      <c r="R336" s="243">
        <f>Q336*H336</f>
        <v>0</v>
      </c>
      <c r="S336" s="243">
        <v>0</v>
      </c>
      <c r="T336" s="24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45" t="s">
        <v>206</v>
      </c>
      <c r="AT336" s="245" t="s">
        <v>239</v>
      </c>
      <c r="AU336" s="245" t="s">
        <v>83</v>
      </c>
      <c r="AY336" s="14" t="s">
        <v>145</v>
      </c>
      <c r="BE336" s="246">
        <f>IF(N336="základní",J336,0)</f>
        <v>0</v>
      </c>
      <c r="BF336" s="246">
        <f>IF(N336="snížená",J336,0)</f>
        <v>0</v>
      </c>
      <c r="BG336" s="246">
        <f>IF(N336="zákl. přenesená",J336,0)</f>
        <v>0</v>
      </c>
      <c r="BH336" s="246">
        <f>IF(N336="sníž. přenesená",J336,0)</f>
        <v>0</v>
      </c>
      <c r="BI336" s="246">
        <f>IF(N336="nulová",J336,0)</f>
        <v>0</v>
      </c>
      <c r="BJ336" s="14" t="s">
        <v>81</v>
      </c>
      <c r="BK336" s="246">
        <f>ROUND(I336*H336,2)</f>
        <v>0</v>
      </c>
      <c r="BL336" s="14" t="s">
        <v>176</v>
      </c>
      <c r="BM336" s="245" t="s">
        <v>788</v>
      </c>
    </row>
    <row r="337" s="2" customFormat="1" ht="21.75" customHeight="1">
      <c r="A337" s="35"/>
      <c r="B337" s="36"/>
      <c r="C337" s="233" t="s">
        <v>789</v>
      </c>
      <c r="D337" s="233" t="s">
        <v>147</v>
      </c>
      <c r="E337" s="234" t="s">
        <v>790</v>
      </c>
      <c r="F337" s="235" t="s">
        <v>791</v>
      </c>
      <c r="G337" s="236" t="s">
        <v>160</v>
      </c>
      <c r="H337" s="237">
        <v>10.560000000000001</v>
      </c>
      <c r="I337" s="238"/>
      <c r="J337" s="239">
        <f>ROUND(I337*H337,2)</f>
        <v>0</v>
      </c>
      <c r="K337" s="240"/>
      <c r="L337" s="41"/>
      <c r="M337" s="241" t="s">
        <v>1</v>
      </c>
      <c r="N337" s="242" t="s">
        <v>38</v>
      </c>
      <c r="O337" s="88"/>
      <c r="P337" s="243">
        <f>O337*H337</f>
        <v>0</v>
      </c>
      <c r="Q337" s="243">
        <v>0</v>
      </c>
      <c r="R337" s="243">
        <f>Q337*H337</f>
        <v>0</v>
      </c>
      <c r="S337" s="243">
        <v>0</v>
      </c>
      <c r="T337" s="24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45" t="s">
        <v>176</v>
      </c>
      <c r="AT337" s="245" t="s">
        <v>147</v>
      </c>
      <c r="AU337" s="245" t="s">
        <v>83</v>
      </c>
      <c r="AY337" s="14" t="s">
        <v>145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4" t="s">
        <v>81</v>
      </c>
      <c r="BK337" s="246">
        <f>ROUND(I337*H337,2)</f>
        <v>0</v>
      </c>
      <c r="BL337" s="14" t="s">
        <v>176</v>
      </c>
      <c r="BM337" s="245" t="s">
        <v>792</v>
      </c>
    </row>
    <row r="338" s="2" customFormat="1" ht="33" customHeight="1">
      <c r="A338" s="35"/>
      <c r="B338" s="36"/>
      <c r="C338" s="247" t="s">
        <v>470</v>
      </c>
      <c r="D338" s="247" t="s">
        <v>239</v>
      </c>
      <c r="E338" s="248" t="s">
        <v>793</v>
      </c>
      <c r="F338" s="249" t="s">
        <v>794</v>
      </c>
      <c r="G338" s="250" t="s">
        <v>160</v>
      </c>
      <c r="H338" s="251">
        <v>10.560000000000001</v>
      </c>
      <c r="I338" s="252"/>
      <c r="J338" s="253">
        <f>ROUND(I338*H338,2)</f>
        <v>0</v>
      </c>
      <c r="K338" s="254"/>
      <c r="L338" s="255"/>
      <c r="M338" s="256" t="s">
        <v>1</v>
      </c>
      <c r="N338" s="257" t="s">
        <v>38</v>
      </c>
      <c r="O338" s="88"/>
      <c r="P338" s="243">
        <f>O338*H338</f>
        <v>0</v>
      </c>
      <c r="Q338" s="243">
        <v>0</v>
      </c>
      <c r="R338" s="243">
        <f>Q338*H338</f>
        <v>0</v>
      </c>
      <c r="S338" s="243">
        <v>0</v>
      </c>
      <c r="T338" s="24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45" t="s">
        <v>206</v>
      </c>
      <c r="AT338" s="245" t="s">
        <v>239</v>
      </c>
      <c r="AU338" s="245" t="s">
        <v>83</v>
      </c>
      <c r="AY338" s="14" t="s">
        <v>145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14" t="s">
        <v>81</v>
      </c>
      <c r="BK338" s="246">
        <f>ROUND(I338*H338,2)</f>
        <v>0</v>
      </c>
      <c r="BL338" s="14" t="s">
        <v>176</v>
      </c>
      <c r="BM338" s="245" t="s">
        <v>795</v>
      </c>
    </row>
    <row r="339" s="2" customFormat="1" ht="21.75" customHeight="1">
      <c r="A339" s="35"/>
      <c r="B339" s="36"/>
      <c r="C339" s="233" t="s">
        <v>796</v>
      </c>
      <c r="D339" s="233" t="s">
        <v>147</v>
      </c>
      <c r="E339" s="234" t="s">
        <v>797</v>
      </c>
      <c r="F339" s="235" t="s">
        <v>798</v>
      </c>
      <c r="G339" s="236" t="s">
        <v>160</v>
      </c>
      <c r="H339" s="237">
        <v>2.4199999999999999</v>
      </c>
      <c r="I339" s="238"/>
      <c r="J339" s="239">
        <f>ROUND(I339*H339,2)</f>
        <v>0</v>
      </c>
      <c r="K339" s="240"/>
      <c r="L339" s="41"/>
      <c r="M339" s="241" t="s">
        <v>1</v>
      </c>
      <c r="N339" s="242" t="s">
        <v>38</v>
      </c>
      <c r="O339" s="88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45" t="s">
        <v>176</v>
      </c>
      <c r="AT339" s="245" t="s">
        <v>147</v>
      </c>
      <c r="AU339" s="245" t="s">
        <v>83</v>
      </c>
      <c r="AY339" s="14" t="s">
        <v>145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4" t="s">
        <v>81</v>
      </c>
      <c r="BK339" s="246">
        <f>ROUND(I339*H339,2)</f>
        <v>0</v>
      </c>
      <c r="BL339" s="14" t="s">
        <v>176</v>
      </c>
      <c r="BM339" s="245" t="s">
        <v>799</v>
      </c>
    </row>
    <row r="340" s="2" customFormat="1" ht="21.75" customHeight="1">
      <c r="A340" s="35"/>
      <c r="B340" s="36"/>
      <c r="C340" s="247" t="s">
        <v>474</v>
      </c>
      <c r="D340" s="247" t="s">
        <v>239</v>
      </c>
      <c r="E340" s="248" t="s">
        <v>800</v>
      </c>
      <c r="F340" s="249" t="s">
        <v>801</v>
      </c>
      <c r="G340" s="250" t="s">
        <v>160</v>
      </c>
      <c r="H340" s="251">
        <v>2.4199999999999999</v>
      </c>
      <c r="I340" s="252"/>
      <c r="J340" s="253">
        <f>ROUND(I340*H340,2)</f>
        <v>0</v>
      </c>
      <c r="K340" s="254"/>
      <c r="L340" s="255"/>
      <c r="M340" s="256" t="s">
        <v>1</v>
      </c>
      <c r="N340" s="257" t="s">
        <v>38</v>
      </c>
      <c r="O340" s="88"/>
      <c r="P340" s="243">
        <f>O340*H340</f>
        <v>0</v>
      </c>
      <c r="Q340" s="243">
        <v>0</v>
      </c>
      <c r="R340" s="243">
        <f>Q340*H340</f>
        <v>0</v>
      </c>
      <c r="S340" s="243">
        <v>0</v>
      </c>
      <c r="T340" s="24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45" t="s">
        <v>206</v>
      </c>
      <c r="AT340" s="245" t="s">
        <v>239</v>
      </c>
      <c r="AU340" s="245" t="s">
        <v>83</v>
      </c>
      <c r="AY340" s="14" t="s">
        <v>145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14" t="s">
        <v>81</v>
      </c>
      <c r="BK340" s="246">
        <f>ROUND(I340*H340,2)</f>
        <v>0</v>
      </c>
      <c r="BL340" s="14" t="s">
        <v>176</v>
      </c>
      <c r="BM340" s="245" t="s">
        <v>802</v>
      </c>
    </row>
    <row r="341" s="2" customFormat="1" ht="21.75" customHeight="1">
      <c r="A341" s="35"/>
      <c r="B341" s="36"/>
      <c r="C341" s="233" t="s">
        <v>803</v>
      </c>
      <c r="D341" s="233" t="s">
        <v>147</v>
      </c>
      <c r="E341" s="234" t="s">
        <v>804</v>
      </c>
      <c r="F341" s="235" t="s">
        <v>805</v>
      </c>
      <c r="G341" s="236" t="s">
        <v>555</v>
      </c>
      <c r="H341" s="258"/>
      <c r="I341" s="238"/>
      <c r="J341" s="239">
        <f>ROUND(I341*H341,2)</f>
        <v>0</v>
      </c>
      <c r="K341" s="240"/>
      <c r="L341" s="41"/>
      <c r="M341" s="241" t="s">
        <v>1</v>
      </c>
      <c r="N341" s="242" t="s">
        <v>38</v>
      </c>
      <c r="O341" s="88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45" t="s">
        <v>176</v>
      </c>
      <c r="AT341" s="245" t="s">
        <v>147</v>
      </c>
      <c r="AU341" s="245" t="s">
        <v>83</v>
      </c>
      <c r="AY341" s="14" t="s">
        <v>145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4" t="s">
        <v>81</v>
      </c>
      <c r="BK341" s="246">
        <f>ROUND(I341*H341,2)</f>
        <v>0</v>
      </c>
      <c r="BL341" s="14" t="s">
        <v>176</v>
      </c>
      <c r="BM341" s="245" t="s">
        <v>806</v>
      </c>
    </row>
    <row r="342" s="12" customFormat="1" ht="22.8" customHeight="1">
      <c r="A342" s="12"/>
      <c r="B342" s="217"/>
      <c r="C342" s="218"/>
      <c r="D342" s="219" t="s">
        <v>72</v>
      </c>
      <c r="E342" s="231" t="s">
        <v>807</v>
      </c>
      <c r="F342" s="231" t="s">
        <v>808</v>
      </c>
      <c r="G342" s="218"/>
      <c r="H342" s="218"/>
      <c r="I342" s="221"/>
      <c r="J342" s="232">
        <f>BK342</f>
        <v>0</v>
      </c>
      <c r="K342" s="218"/>
      <c r="L342" s="223"/>
      <c r="M342" s="224"/>
      <c r="N342" s="225"/>
      <c r="O342" s="225"/>
      <c r="P342" s="226">
        <f>SUM(P343:P372)</f>
        <v>0</v>
      </c>
      <c r="Q342" s="225"/>
      <c r="R342" s="226">
        <f>SUM(R343:R372)</f>
        <v>0</v>
      </c>
      <c r="S342" s="225"/>
      <c r="T342" s="227">
        <f>SUM(T343:T372)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8" t="s">
        <v>83</v>
      </c>
      <c r="AT342" s="229" t="s">
        <v>72</v>
      </c>
      <c r="AU342" s="229" t="s">
        <v>81</v>
      </c>
      <c r="AY342" s="228" t="s">
        <v>145</v>
      </c>
      <c r="BK342" s="230">
        <f>SUM(BK343:BK372)</f>
        <v>0</v>
      </c>
    </row>
    <row r="343" s="2" customFormat="1" ht="21.75" customHeight="1">
      <c r="A343" s="35"/>
      <c r="B343" s="36"/>
      <c r="C343" s="233" t="s">
        <v>477</v>
      </c>
      <c r="D343" s="233" t="s">
        <v>147</v>
      </c>
      <c r="E343" s="234" t="s">
        <v>809</v>
      </c>
      <c r="F343" s="235" t="s">
        <v>810</v>
      </c>
      <c r="G343" s="236" t="s">
        <v>213</v>
      </c>
      <c r="H343" s="237">
        <v>0.90000000000000002</v>
      </c>
      <c r="I343" s="238"/>
      <c r="J343" s="239">
        <f>ROUND(I343*H343,2)</f>
        <v>0</v>
      </c>
      <c r="K343" s="240"/>
      <c r="L343" s="41"/>
      <c r="M343" s="241" t="s">
        <v>1</v>
      </c>
      <c r="N343" s="242" t="s">
        <v>38</v>
      </c>
      <c r="O343" s="88"/>
      <c r="P343" s="243">
        <f>O343*H343</f>
        <v>0</v>
      </c>
      <c r="Q343" s="243">
        <v>0</v>
      </c>
      <c r="R343" s="243">
        <f>Q343*H343</f>
        <v>0</v>
      </c>
      <c r="S343" s="243">
        <v>0</v>
      </c>
      <c r="T343" s="24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45" t="s">
        <v>176</v>
      </c>
      <c r="AT343" s="245" t="s">
        <v>147</v>
      </c>
      <c r="AU343" s="245" t="s">
        <v>83</v>
      </c>
      <c r="AY343" s="14" t="s">
        <v>145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14" t="s">
        <v>81</v>
      </c>
      <c r="BK343" s="246">
        <f>ROUND(I343*H343,2)</f>
        <v>0</v>
      </c>
      <c r="BL343" s="14" t="s">
        <v>176</v>
      </c>
      <c r="BM343" s="245" t="s">
        <v>811</v>
      </c>
    </row>
    <row r="344" s="2" customFormat="1" ht="21.75" customHeight="1">
      <c r="A344" s="35"/>
      <c r="B344" s="36"/>
      <c r="C344" s="247" t="s">
        <v>812</v>
      </c>
      <c r="D344" s="247" t="s">
        <v>239</v>
      </c>
      <c r="E344" s="248" t="s">
        <v>813</v>
      </c>
      <c r="F344" s="249" t="s">
        <v>814</v>
      </c>
      <c r="G344" s="250" t="s">
        <v>213</v>
      </c>
      <c r="H344" s="251">
        <v>4</v>
      </c>
      <c r="I344" s="252"/>
      <c r="J344" s="253">
        <f>ROUND(I344*H344,2)</f>
        <v>0</v>
      </c>
      <c r="K344" s="254"/>
      <c r="L344" s="255"/>
      <c r="M344" s="256" t="s">
        <v>1</v>
      </c>
      <c r="N344" s="257" t="s">
        <v>38</v>
      </c>
      <c r="O344" s="88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45" t="s">
        <v>206</v>
      </c>
      <c r="AT344" s="245" t="s">
        <v>239</v>
      </c>
      <c r="AU344" s="245" t="s">
        <v>83</v>
      </c>
      <c r="AY344" s="14" t="s">
        <v>145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4" t="s">
        <v>81</v>
      </c>
      <c r="BK344" s="246">
        <f>ROUND(I344*H344,2)</f>
        <v>0</v>
      </c>
      <c r="BL344" s="14" t="s">
        <v>176</v>
      </c>
      <c r="BM344" s="245" t="s">
        <v>815</v>
      </c>
    </row>
    <row r="345" s="2" customFormat="1" ht="21.75" customHeight="1">
      <c r="A345" s="35"/>
      <c r="B345" s="36"/>
      <c r="C345" s="233" t="s">
        <v>481</v>
      </c>
      <c r="D345" s="233" t="s">
        <v>147</v>
      </c>
      <c r="E345" s="234" t="s">
        <v>816</v>
      </c>
      <c r="F345" s="235" t="s">
        <v>817</v>
      </c>
      <c r="G345" s="236" t="s">
        <v>160</v>
      </c>
      <c r="H345" s="237">
        <v>4.4000000000000004</v>
      </c>
      <c r="I345" s="238"/>
      <c r="J345" s="239">
        <f>ROUND(I345*H345,2)</f>
        <v>0</v>
      </c>
      <c r="K345" s="240"/>
      <c r="L345" s="41"/>
      <c r="M345" s="241" t="s">
        <v>1</v>
      </c>
      <c r="N345" s="242" t="s">
        <v>38</v>
      </c>
      <c r="O345" s="88"/>
      <c r="P345" s="243">
        <f>O345*H345</f>
        <v>0</v>
      </c>
      <c r="Q345" s="243">
        <v>0</v>
      </c>
      <c r="R345" s="243">
        <f>Q345*H345</f>
        <v>0</v>
      </c>
      <c r="S345" s="243">
        <v>0</v>
      </c>
      <c r="T345" s="24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45" t="s">
        <v>176</v>
      </c>
      <c r="AT345" s="245" t="s">
        <v>147</v>
      </c>
      <c r="AU345" s="245" t="s">
        <v>83</v>
      </c>
      <c r="AY345" s="14" t="s">
        <v>145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4" t="s">
        <v>81</v>
      </c>
      <c r="BK345" s="246">
        <f>ROUND(I345*H345,2)</f>
        <v>0</v>
      </c>
      <c r="BL345" s="14" t="s">
        <v>176</v>
      </c>
      <c r="BM345" s="245" t="s">
        <v>818</v>
      </c>
    </row>
    <row r="346" s="2" customFormat="1" ht="21.75" customHeight="1">
      <c r="A346" s="35"/>
      <c r="B346" s="36"/>
      <c r="C346" s="247" t="s">
        <v>819</v>
      </c>
      <c r="D346" s="247" t="s">
        <v>239</v>
      </c>
      <c r="E346" s="248" t="s">
        <v>820</v>
      </c>
      <c r="F346" s="249" t="s">
        <v>821</v>
      </c>
      <c r="G346" s="250" t="s">
        <v>160</v>
      </c>
      <c r="H346" s="251">
        <v>4.4000000000000004</v>
      </c>
      <c r="I346" s="252"/>
      <c r="J346" s="253">
        <f>ROUND(I346*H346,2)</f>
        <v>0</v>
      </c>
      <c r="K346" s="254"/>
      <c r="L346" s="255"/>
      <c r="M346" s="256" t="s">
        <v>1</v>
      </c>
      <c r="N346" s="257" t="s">
        <v>38</v>
      </c>
      <c r="O346" s="88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45" t="s">
        <v>206</v>
      </c>
      <c r="AT346" s="245" t="s">
        <v>239</v>
      </c>
      <c r="AU346" s="245" t="s">
        <v>83</v>
      </c>
      <c r="AY346" s="14" t="s">
        <v>145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4" t="s">
        <v>81</v>
      </c>
      <c r="BK346" s="246">
        <f>ROUND(I346*H346,2)</f>
        <v>0</v>
      </c>
      <c r="BL346" s="14" t="s">
        <v>176</v>
      </c>
      <c r="BM346" s="245" t="s">
        <v>822</v>
      </c>
    </row>
    <row r="347" s="2" customFormat="1" ht="21.75" customHeight="1">
      <c r="A347" s="35"/>
      <c r="B347" s="36"/>
      <c r="C347" s="233" t="s">
        <v>486</v>
      </c>
      <c r="D347" s="233" t="s">
        <v>147</v>
      </c>
      <c r="E347" s="234" t="s">
        <v>823</v>
      </c>
      <c r="F347" s="235" t="s">
        <v>824</v>
      </c>
      <c r="G347" s="236" t="s">
        <v>213</v>
      </c>
      <c r="H347" s="237">
        <v>8.8000000000000007</v>
      </c>
      <c r="I347" s="238"/>
      <c r="J347" s="239">
        <f>ROUND(I347*H347,2)</f>
        <v>0</v>
      </c>
      <c r="K347" s="240"/>
      <c r="L347" s="41"/>
      <c r="M347" s="241" t="s">
        <v>1</v>
      </c>
      <c r="N347" s="242" t="s">
        <v>38</v>
      </c>
      <c r="O347" s="88"/>
      <c r="P347" s="243">
        <f>O347*H347</f>
        <v>0</v>
      </c>
      <c r="Q347" s="243">
        <v>0</v>
      </c>
      <c r="R347" s="243">
        <f>Q347*H347</f>
        <v>0</v>
      </c>
      <c r="S347" s="243">
        <v>0</v>
      </c>
      <c r="T347" s="24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45" t="s">
        <v>176</v>
      </c>
      <c r="AT347" s="245" t="s">
        <v>147</v>
      </c>
      <c r="AU347" s="245" t="s">
        <v>83</v>
      </c>
      <c r="AY347" s="14" t="s">
        <v>145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4" t="s">
        <v>81</v>
      </c>
      <c r="BK347" s="246">
        <f>ROUND(I347*H347,2)</f>
        <v>0</v>
      </c>
      <c r="BL347" s="14" t="s">
        <v>176</v>
      </c>
      <c r="BM347" s="245" t="s">
        <v>825</v>
      </c>
    </row>
    <row r="348" s="2" customFormat="1" ht="16.5" customHeight="1">
      <c r="A348" s="35"/>
      <c r="B348" s="36"/>
      <c r="C348" s="247" t="s">
        <v>826</v>
      </c>
      <c r="D348" s="247" t="s">
        <v>239</v>
      </c>
      <c r="E348" s="248" t="s">
        <v>827</v>
      </c>
      <c r="F348" s="249" t="s">
        <v>828</v>
      </c>
      <c r="G348" s="250" t="s">
        <v>213</v>
      </c>
      <c r="H348" s="251">
        <v>8.8000000000000007</v>
      </c>
      <c r="I348" s="252"/>
      <c r="J348" s="253">
        <f>ROUND(I348*H348,2)</f>
        <v>0</v>
      </c>
      <c r="K348" s="254"/>
      <c r="L348" s="255"/>
      <c r="M348" s="256" t="s">
        <v>1</v>
      </c>
      <c r="N348" s="257" t="s">
        <v>38</v>
      </c>
      <c r="O348" s="88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45" t="s">
        <v>206</v>
      </c>
      <c r="AT348" s="245" t="s">
        <v>239</v>
      </c>
      <c r="AU348" s="245" t="s">
        <v>83</v>
      </c>
      <c r="AY348" s="14" t="s">
        <v>145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4" t="s">
        <v>81</v>
      </c>
      <c r="BK348" s="246">
        <f>ROUND(I348*H348,2)</f>
        <v>0</v>
      </c>
      <c r="BL348" s="14" t="s">
        <v>176</v>
      </c>
      <c r="BM348" s="245" t="s">
        <v>829</v>
      </c>
    </row>
    <row r="349" s="2" customFormat="1" ht="16.5" customHeight="1">
      <c r="A349" s="35"/>
      <c r="B349" s="36"/>
      <c r="C349" s="233" t="s">
        <v>494</v>
      </c>
      <c r="D349" s="233" t="s">
        <v>147</v>
      </c>
      <c r="E349" s="234" t="s">
        <v>830</v>
      </c>
      <c r="F349" s="235" t="s">
        <v>831</v>
      </c>
      <c r="G349" s="236" t="s">
        <v>150</v>
      </c>
      <c r="H349" s="237">
        <v>17</v>
      </c>
      <c r="I349" s="238"/>
      <c r="J349" s="239">
        <f>ROUND(I349*H349,2)</f>
        <v>0</v>
      </c>
      <c r="K349" s="240"/>
      <c r="L349" s="41"/>
      <c r="M349" s="241" t="s">
        <v>1</v>
      </c>
      <c r="N349" s="242" t="s">
        <v>38</v>
      </c>
      <c r="O349" s="88"/>
      <c r="P349" s="243">
        <f>O349*H349</f>
        <v>0</v>
      </c>
      <c r="Q349" s="243">
        <v>0</v>
      </c>
      <c r="R349" s="243">
        <f>Q349*H349</f>
        <v>0</v>
      </c>
      <c r="S349" s="243">
        <v>0</v>
      </c>
      <c r="T349" s="24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45" t="s">
        <v>176</v>
      </c>
      <c r="AT349" s="245" t="s">
        <v>147</v>
      </c>
      <c r="AU349" s="245" t="s">
        <v>83</v>
      </c>
      <c r="AY349" s="14" t="s">
        <v>145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4" t="s">
        <v>81</v>
      </c>
      <c r="BK349" s="246">
        <f>ROUND(I349*H349,2)</f>
        <v>0</v>
      </c>
      <c r="BL349" s="14" t="s">
        <v>176</v>
      </c>
      <c r="BM349" s="245" t="s">
        <v>832</v>
      </c>
    </row>
    <row r="350" s="2" customFormat="1" ht="16.5" customHeight="1">
      <c r="A350" s="35"/>
      <c r="B350" s="36"/>
      <c r="C350" s="247" t="s">
        <v>833</v>
      </c>
      <c r="D350" s="247" t="s">
        <v>239</v>
      </c>
      <c r="E350" s="248" t="s">
        <v>834</v>
      </c>
      <c r="F350" s="249" t="s">
        <v>835</v>
      </c>
      <c r="G350" s="250" t="s">
        <v>150</v>
      </c>
      <c r="H350" s="251">
        <v>56</v>
      </c>
      <c r="I350" s="252"/>
      <c r="J350" s="253">
        <f>ROUND(I350*H350,2)</f>
        <v>0</v>
      </c>
      <c r="K350" s="254"/>
      <c r="L350" s="255"/>
      <c r="M350" s="256" t="s">
        <v>1</v>
      </c>
      <c r="N350" s="257" t="s">
        <v>38</v>
      </c>
      <c r="O350" s="88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45" t="s">
        <v>206</v>
      </c>
      <c r="AT350" s="245" t="s">
        <v>239</v>
      </c>
      <c r="AU350" s="245" t="s">
        <v>83</v>
      </c>
      <c r="AY350" s="14" t="s">
        <v>145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4" t="s">
        <v>81</v>
      </c>
      <c r="BK350" s="246">
        <f>ROUND(I350*H350,2)</f>
        <v>0</v>
      </c>
      <c r="BL350" s="14" t="s">
        <v>176</v>
      </c>
      <c r="BM350" s="245" t="s">
        <v>836</v>
      </c>
    </row>
    <row r="351" s="2" customFormat="1" ht="16.5" customHeight="1">
      <c r="A351" s="35"/>
      <c r="B351" s="36"/>
      <c r="C351" s="247" t="s">
        <v>497</v>
      </c>
      <c r="D351" s="247" t="s">
        <v>239</v>
      </c>
      <c r="E351" s="248" t="s">
        <v>837</v>
      </c>
      <c r="F351" s="249" t="s">
        <v>838</v>
      </c>
      <c r="G351" s="250" t="s">
        <v>213</v>
      </c>
      <c r="H351" s="251">
        <v>37.399999999999999</v>
      </c>
      <c r="I351" s="252"/>
      <c r="J351" s="253">
        <f>ROUND(I351*H351,2)</f>
        <v>0</v>
      </c>
      <c r="K351" s="254"/>
      <c r="L351" s="255"/>
      <c r="M351" s="256" t="s">
        <v>1</v>
      </c>
      <c r="N351" s="257" t="s">
        <v>38</v>
      </c>
      <c r="O351" s="88"/>
      <c r="P351" s="243">
        <f>O351*H351</f>
        <v>0</v>
      </c>
      <c r="Q351" s="243">
        <v>0</v>
      </c>
      <c r="R351" s="243">
        <f>Q351*H351</f>
        <v>0</v>
      </c>
      <c r="S351" s="243">
        <v>0</v>
      </c>
      <c r="T351" s="24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45" t="s">
        <v>206</v>
      </c>
      <c r="AT351" s="245" t="s">
        <v>239</v>
      </c>
      <c r="AU351" s="245" t="s">
        <v>83</v>
      </c>
      <c r="AY351" s="14" t="s">
        <v>145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4" t="s">
        <v>81</v>
      </c>
      <c r="BK351" s="246">
        <f>ROUND(I351*H351,2)</f>
        <v>0</v>
      </c>
      <c r="BL351" s="14" t="s">
        <v>176</v>
      </c>
      <c r="BM351" s="245" t="s">
        <v>839</v>
      </c>
    </row>
    <row r="352" s="2" customFormat="1" ht="16.5" customHeight="1">
      <c r="A352" s="35"/>
      <c r="B352" s="36"/>
      <c r="C352" s="247" t="s">
        <v>840</v>
      </c>
      <c r="D352" s="247" t="s">
        <v>239</v>
      </c>
      <c r="E352" s="248" t="s">
        <v>841</v>
      </c>
      <c r="F352" s="249" t="s">
        <v>842</v>
      </c>
      <c r="G352" s="250" t="s">
        <v>150</v>
      </c>
      <c r="H352" s="251">
        <v>34</v>
      </c>
      <c r="I352" s="252"/>
      <c r="J352" s="253">
        <f>ROUND(I352*H352,2)</f>
        <v>0</v>
      </c>
      <c r="K352" s="254"/>
      <c r="L352" s="255"/>
      <c r="M352" s="256" t="s">
        <v>1</v>
      </c>
      <c r="N352" s="257" t="s">
        <v>38</v>
      </c>
      <c r="O352" s="88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45" t="s">
        <v>206</v>
      </c>
      <c r="AT352" s="245" t="s">
        <v>239</v>
      </c>
      <c r="AU352" s="245" t="s">
        <v>83</v>
      </c>
      <c r="AY352" s="14" t="s">
        <v>145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4" t="s">
        <v>81</v>
      </c>
      <c r="BK352" s="246">
        <f>ROUND(I352*H352,2)</f>
        <v>0</v>
      </c>
      <c r="BL352" s="14" t="s">
        <v>176</v>
      </c>
      <c r="BM352" s="245" t="s">
        <v>843</v>
      </c>
    </row>
    <row r="353" s="2" customFormat="1" ht="16.5" customHeight="1">
      <c r="A353" s="35"/>
      <c r="B353" s="36"/>
      <c r="C353" s="233" t="s">
        <v>501</v>
      </c>
      <c r="D353" s="233" t="s">
        <v>147</v>
      </c>
      <c r="E353" s="234" t="s">
        <v>844</v>
      </c>
      <c r="F353" s="235" t="s">
        <v>845</v>
      </c>
      <c r="G353" s="236" t="s">
        <v>150</v>
      </c>
      <c r="H353" s="237">
        <v>1</v>
      </c>
      <c r="I353" s="238"/>
      <c r="J353" s="239">
        <f>ROUND(I353*H353,2)</f>
        <v>0</v>
      </c>
      <c r="K353" s="240"/>
      <c r="L353" s="41"/>
      <c r="M353" s="241" t="s">
        <v>1</v>
      </c>
      <c r="N353" s="242" t="s">
        <v>38</v>
      </c>
      <c r="O353" s="88"/>
      <c r="P353" s="243">
        <f>O353*H353</f>
        <v>0</v>
      </c>
      <c r="Q353" s="243">
        <v>0</v>
      </c>
      <c r="R353" s="243">
        <f>Q353*H353</f>
        <v>0</v>
      </c>
      <c r="S353" s="243">
        <v>0</v>
      </c>
      <c r="T353" s="24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45" t="s">
        <v>176</v>
      </c>
      <c r="AT353" s="245" t="s">
        <v>147</v>
      </c>
      <c r="AU353" s="245" t="s">
        <v>83</v>
      </c>
      <c r="AY353" s="14" t="s">
        <v>145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4" t="s">
        <v>81</v>
      </c>
      <c r="BK353" s="246">
        <f>ROUND(I353*H353,2)</f>
        <v>0</v>
      </c>
      <c r="BL353" s="14" t="s">
        <v>176</v>
      </c>
      <c r="BM353" s="245" t="s">
        <v>846</v>
      </c>
    </row>
    <row r="354" s="2" customFormat="1" ht="21.75" customHeight="1">
      <c r="A354" s="35"/>
      <c r="B354" s="36"/>
      <c r="C354" s="247" t="s">
        <v>847</v>
      </c>
      <c r="D354" s="247" t="s">
        <v>239</v>
      </c>
      <c r="E354" s="248" t="s">
        <v>848</v>
      </c>
      <c r="F354" s="249" t="s">
        <v>849</v>
      </c>
      <c r="G354" s="250" t="s">
        <v>150</v>
      </c>
      <c r="H354" s="251">
        <v>1</v>
      </c>
      <c r="I354" s="252"/>
      <c r="J354" s="253">
        <f>ROUND(I354*H354,2)</f>
        <v>0</v>
      </c>
      <c r="K354" s="254"/>
      <c r="L354" s="255"/>
      <c r="M354" s="256" t="s">
        <v>1</v>
      </c>
      <c r="N354" s="257" t="s">
        <v>38</v>
      </c>
      <c r="O354" s="88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45" t="s">
        <v>206</v>
      </c>
      <c r="AT354" s="245" t="s">
        <v>239</v>
      </c>
      <c r="AU354" s="245" t="s">
        <v>83</v>
      </c>
      <c r="AY354" s="14" t="s">
        <v>145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4" t="s">
        <v>81</v>
      </c>
      <c r="BK354" s="246">
        <f>ROUND(I354*H354,2)</f>
        <v>0</v>
      </c>
      <c r="BL354" s="14" t="s">
        <v>176</v>
      </c>
      <c r="BM354" s="245" t="s">
        <v>850</v>
      </c>
    </row>
    <row r="355" s="2" customFormat="1" ht="21.75" customHeight="1">
      <c r="A355" s="35"/>
      <c r="B355" s="36"/>
      <c r="C355" s="233" t="s">
        <v>504</v>
      </c>
      <c r="D355" s="233" t="s">
        <v>147</v>
      </c>
      <c r="E355" s="234" t="s">
        <v>851</v>
      </c>
      <c r="F355" s="235" t="s">
        <v>852</v>
      </c>
      <c r="G355" s="236" t="s">
        <v>150</v>
      </c>
      <c r="H355" s="237">
        <v>1</v>
      </c>
      <c r="I355" s="238"/>
      <c r="J355" s="239">
        <f>ROUND(I355*H355,2)</f>
        <v>0</v>
      </c>
      <c r="K355" s="240"/>
      <c r="L355" s="41"/>
      <c r="M355" s="241" t="s">
        <v>1</v>
      </c>
      <c r="N355" s="242" t="s">
        <v>38</v>
      </c>
      <c r="O355" s="88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45" t="s">
        <v>176</v>
      </c>
      <c r="AT355" s="245" t="s">
        <v>147</v>
      </c>
      <c r="AU355" s="245" t="s">
        <v>83</v>
      </c>
      <c r="AY355" s="14" t="s">
        <v>145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4" t="s">
        <v>81</v>
      </c>
      <c r="BK355" s="246">
        <f>ROUND(I355*H355,2)</f>
        <v>0</v>
      </c>
      <c r="BL355" s="14" t="s">
        <v>176</v>
      </c>
      <c r="BM355" s="245" t="s">
        <v>853</v>
      </c>
    </row>
    <row r="356" s="2" customFormat="1" ht="21.75" customHeight="1">
      <c r="A356" s="35"/>
      <c r="B356" s="36"/>
      <c r="C356" s="247" t="s">
        <v>854</v>
      </c>
      <c r="D356" s="247" t="s">
        <v>239</v>
      </c>
      <c r="E356" s="248" t="s">
        <v>855</v>
      </c>
      <c r="F356" s="249" t="s">
        <v>856</v>
      </c>
      <c r="G356" s="250" t="s">
        <v>150</v>
      </c>
      <c r="H356" s="251">
        <v>1</v>
      </c>
      <c r="I356" s="252"/>
      <c r="J356" s="253">
        <f>ROUND(I356*H356,2)</f>
        <v>0</v>
      </c>
      <c r="K356" s="254"/>
      <c r="L356" s="255"/>
      <c r="M356" s="256" t="s">
        <v>1</v>
      </c>
      <c r="N356" s="257" t="s">
        <v>38</v>
      </c>
      <c r="O356" s="88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45" t="s">
        <v>206</v>
      </c>
      <c r="AT356" s="245" t="s">
        <v>239</v>
      </c>
      <c r="AU356" s="245" t="s">
        <v>83</v>
      </c>
      <c r="AY356" s="14" t="s">
        <v>145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4" t="s">
        <v>81</v>
      </c>
      <c r="BK356" s="246">
        <f>ROUND(I356*H356,2)</f>
        <v>0</v>
      </c>
      <c r="BL356" s="14" t="s">
        <v>176</v>
      </c>
      <c r="BM356" s="245" t="s">
        <v>857</v>
      </c>
    </row>
    <row r="357" s="2" customFormat="1" ht="21.75" customHeight="1">
      <c r="A357" s="35"/>
      <c r="B357" s="36"/>
      <c r="C357" s="233" t="s">
        <v>508</v>
      </c>
      <c r="D357" s="233" t="s">
        <v>147</v>
      </c>
      <c r="E357" s="234" t="s">
        <v>858</v>
      </c>
      <c r="F357" s="235" t="s">
        <v>859</v>
      </c>
      <c r="G357" s="236" t="s">
        <v>150</v>
      </c>
      <c r="H357" s="237">
        <v>1</v>
      </c>
      <c r="I357" s="238"/>
      <c r="J357" s="239">
        <f>ROUND(I357*H357,2)</f>
        <v>0</v>
      </c>
      <c r="K357" s="240"/>
      <c r="L357" s="41"/>
      <c r="M357" s="241" t="s">
        <v>1</v>
      </c>
      <c r="N357" s="242" t="s">
        <v>38</v>
      </c>
      <c r="O357" s="88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45" t="s">
        <v>176</v>
      </c>
      <c r="AT357" s="245" t="s">
        <v>147</v>
      </c>
      <c r="AU357" s="245" t="s">
        <v>83</v>
      </c>
      <c r="AY357" s="14" t="s">
        <v>145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4" t="s">
        <v>81</v>
      </c>
      <c r="BK357" s="246">
        <f>ROUND(I357*H357,2)</f>
        <v>0</v>
      </c>
      <c r="BL357" s="14" t="s">
        <v>176</v>
      </c>
      <c r="BM357" s="245" t="s">
        <v>860</v>
      </c>
    </row>
    <row r="358" s="2" customFormat="1" ht="33" customHeight="1">
      <c r="A358" s="35"/>
      <c r="B358" s="36"/>
      <c r="C358" s="247" t="s">
        <v>861</v>
      </c>
      <c r="D358" s="247" t="s">
        <v>239</v>
      </c>
      <c r="E358" s="248" t="s">
        <v>862</v>
      </c>
      <c r="F358" s="249" t="s">
        <v>863</v>
      </c>
      <c r="G358" s="250" t="s">
        <v>150</v>
      </c>
      <c r="H358" s="251">
        <v>1</v>
      </c>
      <c r="I358" s="252"/>
      <c r="J358" s="253">
        <f>ROUND(I358*H358,2)</f>
        <v>0</v>
      </c>
      <c r="K358" s="254"/>
      <c r="L358" s="255"/>
      <c r="M358" s="256" t="s">
        <v>1</v>
      </c>
      <c r="N358" s="257" t="s">
        <v>38</v>
      </c>
      <c r="O358" s="88"/>
      <c r="P358" s="243">
        <f>O358*H358</f>
        <v>0</v>
      </c>
      <c r="Q358" s="243">
        <v>0</v>
      </c>
      <c r="R358" s="243">
        <f>Q358*H358</f>
        <v>0</v>
      </c>
      <c r="S358" s="243">
        <v>0</v>
      </c>
      <c r="T358" s="24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45" t="s">
        <v>206</v>
      </c>
      <c r="AT358" s="245" t="s">
        <v>239</v>
      </c>
      <c r="AU358" s="245" t="s">
        <v>83</v>
      </c>
      <c r="AY358" s="14" t="s">
        <v>145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4" t="s">
        <v>81</v>
      </c>
      <c r="BK358" s="246">
        <f>ROUND(I358*H358,2)</f>
        <v>0</v>
      </c>
      <c r="BL358" s="14" t="s">
        <v>176</v>
      </c>
      <c r="BM358" s="245" t="s">
        <v>864</v>
      </c>
    </row>
    <row r="359" s="2" customFormat="1" ht="21.75" customHeight="1">
      <c r="A359" s="35"/>
      <c r="B359" s="36"/>
      <c r="C359" s="233" t="s">
        <v>511</v>
      </c>
      <c r="D359" s="233" t="s">
        <v>147</v>
      </c>
      <c r="E359" s="234" t="s">
        <v>865</v>
      </c>
      <c r="F359" s="235" t="s">
        <v>866</v>
      </c>
      <c r="G359" s="236" t="s">
        <v>150</v>
      </c>
      <c r="H359" s="237">
        <v>1</v>
      </c>
      <c r="I359" s="238"/>
      <c r="J359" s="239">
        <f>ROUND(I359*H359,2)</f>
        <v>0</v>
      </c>
      <c r="K359" s="240"/>
      <c r="L359" s="41"/>
      <c r="M359" s="241" t="s">
        <v>1</v>
      </c>
      <c r="N359" s="242" t="s">
        <v>38</v>
      </c>
      <c r="O359" s="88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45" t="s">
        <v>176</v>
      </c>
      <c r="AT359" s="245" t="s">
        <v>147</v>
      </c>
      <c r="AU359" s="245" t="s">
        <v>83</v>
      </c>
      <c r="AY359" s="14" t="s">
        <v>145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4" t="s">
        <v>81</v>
      </c>
      <c r="BK359" s="246">
        <f>ROUND(I359*H359,2)</f>
        <v>0</v>
      </c>
      <c r="BL359" s="14" t="s">
        <v>176</v>
      </c>
      <c r="BM359" s="245" t="s">
        <v>867</v>
      </c>
    </row>
    <row r="360" s="2" customFormat="1" ht="21.75" customHeight="1">
      <c r="A360" s="35"/>
      <c r="B360" s="36"/>
      <c r="C360" s="247" t="s">
        <v>868</v>
      </c>
      <c r="D360" s="247" t="s">
        <v>239</v>
      </c>
      <c r="E360" s="248" t="s">
        <v>869</v>
      </c>
      <c r="F360" s="249" t="s">
        <v>870</v>
      </c>
      <c r="G360" s="250" t="s">
        <v>150</v>
      </c>
      <c r="H360" s="251">
        <v>1</v>
      </c>
      <c r="I360" s="252"/>
      <c r="J360" s="253">
        <f>ROUND(I360*H360,2)</f>
        <v>0</v>
      </c>
      <c r="K360" s="254"/>
      <c r="L360" s="255"/>
      <c r="M360" s="256" t="s">
        <v>1</v>
      </c>
      <c r="N360" s="257" t="s">
        <v>38</v>
      </c>
      <c r="O360" s="88"/>
      <c r="P360" s="243">
        <f>O360*H360</f>
        <v>0</v>
      </c>
      <c r="Q360" s="243">
        <v>0</v>
      </c>
      <c r="R360" s="243">
        <f>Q360*H360</f>
        <v>0</v>
      </c>
      <c r="S360" s="243">
        <v>0</v>
      </c>
      <c r="T360" s="24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45" t="s">
        <v>206</v>
      </c>
      <c r="AT360" s="245" t="s">
        <v>239</v>
      </c>
      <c r="AU360" s="245" t="s">
        <v>83</v>
      </c>
      <c r="AY360" s="14" t="s">
        <v>145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4" t="s">
        <v>81</v>
      </c>
      <c r="BK360" s="246">
        <f>ROUND(I360*H360,2)</f>
        <v>0</v>
      </c>
      <c r="BL360" s="14" t="s">
        <v>176</v>
      </c>
      <c r="BM360" s="245" t="s">
        <v>871</v>
      </c>
    </row>
    <row r="361" s="2" customFormat="1" ht="21.75" customHeight="1">
      <c r="A361" s="35"/>
      <c r="B361" s="36"/>
      <c r="C361" s="233" t="s">
        <v>515</v>
      </c>
      <c r="D361" s="233" t="s">
        <v>147</v>
      </c>
      <c r="E361" s="234" t="s">
        <v>872</v>
      </c>
      <c r="F361" s="235" t="s">
        <v>873</v>
      </c>
      <c r="G361" s="236" t="s">
        <v>150</v>
      </c>
      <c r="H361" s="237">
        <v>1</v>
      </c>
      <c r="I361" s="238"/>
      <c r="J361" s="239">
        <f>ROUND(I361*H361,2)</f>
        <v>0</v>
      </c>
      <c r="K361" s="240"/>
      <c r="L361" s="41"/>
      <c r="M361" s="241" t="s">
        <v>1</v>
      </c>
      <c r="N361" s="242" t="s">
        <v>38</v>
      </c>
      <c r="O361" s="88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45" t="s">
        <v>176</v>
      </c>
      <c r="AT361" s="245" t="s">
        <v>147</v>
      </c>
      <c r="AU361" s="245" t="s">
        <v>83</v>
      </c>
      <c r="AY361" s="14" t="s">
        <v>145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4" t="s">
        <v>81</v>
      </c>
      <c r="BK361" s="246">
        <f>ROUND(I361*H361,2)</f>
        <v>0</v>
      </c>
      <c r="BL361" s="14" t="s">
        <v>176</v>
      </c>
      <c r="BM361" s="245" t="s">
        <v>874</v>
      </c>
    </row>
    <row r="362" s="2" customFormat="1" ht="21.75" customHeight="1">
      <c r="A362" s="35"/>
      <c r="B362" s="36"/>
      <c r="C362" s="247" t="s">
        <v>875</v>
      </c>
      <c r="D362" s="247" t="s">
        <v>239</v>
      </c>
      <c r="E362" s="248" t="s">
        <v>876</v>
      </c>
      <c r="F362" s="249" t="s">
        <v>877</v>
      </c>
      <c r="G362" s="250" t="s">
        <v>150</v>
      </c>
      <c r="H362" s="251">
        <v>1</v>
      </c>
      <c r="I362" s="252"/>
      <c r="J362" s="253">
        <f>ROUND(I362*H362,2)</f>
        <v>0</v>
      </c>
      <c r="K362" s="254"/>
      <c r="L362" s="255"/>
      <c r="M362" s="256" t="s">
        <v>1</v>
      </c>
      <c r="N362" s="257" t="s">
        <v>38</v>
      </c>
      <c r="O362" s="88"/>
      <c r="P362" s="243">
        <f>O362*H362</f>
        <v>0</v>
      </c>
      <c r="Q362" s="243">
        <v>0</v>
      </c>
      <c r="R362" s="243">
        <f>Q362*H362</f>
        <v>0</v>
      </c>
      <c r="S362" s="243">
        <v>0</v>
      </c>
      <c r="T362" s="24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45" t="s">
        <v>206</v>
      </c>
      <c r="AT362" s="245" t="s">
        <v>239</v>
      </c>
      <c r="AU362" s="245" t="s">
        <v>83</v>
      </c>
      <c r="AY362" s="14" t="s">
        <v>145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4" t="s">
        <v>81</v>
      </c>
      <c r="BK362" s="246">
        <f>ROUND(I362*H362,2)</f>
        <v>0</v>
      </c>
      <c r="BL362" s="14" t="s">
        <v>176</v>
      </c>
      <c r="BM362" s="245" t="s">
        <v>878</v>
      </c>
    </row>
    <row r="363" s="2" customFormat="1" ht="21.75" customHeight="1">
      <c r="A363" s="35"/>
      <c r="B363" s="36"/>
      <c r="C363" s="233" t="s">
        <v>518</v>
      </c>
      <c r="D363" s="233" t="s">
        <v>147</v>
      </c>
      <c r="E363" s="234" t="s">
        <v>879</v>
      </c>
      <c r="F363" s="235" t="s">
        <v>880</v>
      </c>
      <c r="G363" s="236" t="s">
        <v>150</v>
      </c>
      <c r="H363" s="237">
        <v>1</v>
      </c>
      <c r="I363" s="238"/>
      <c r="J363" s="239">
        <f>ROUND(I363*H363,2)</f>
        <v>0</v>
      </c>
      <c r="K363" s="240"/>
      <c r="L363" s="41"/>
      <c r="M363" s="241" t="s">
        <v>1</v>
      </c>
      <c r="N363" s="242" t="s">
        <v>38</v>
      </c>
      <c r="O363" s="88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45" t="s">
        <v>176</v>
      </c>
      <c r="AT363" s="245" t="s">
        <v>147</v>
      </c>
      <c r="AU363" s="245" t="s">
        <v>83</v>
      </c>
      <c r="AY363" s="14" t="s">
        <v>145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4" t="s">
        <v>81</v>
      </c>
      <c r="BK363" s="246">
        <f>ROUND(I363*H363,2)</f>
        <v>0</v>
      </c>
      <c r="BL363" s="14" t="s">
        <v>176</v>
      </c>
      <c r="BM363" s="245" t="s">
        <v>881</v>
      </c>
    </row>
    <row r="364" s="2" customFormat="1" ht="21.75" customHeight="1">
      <c r="A364" s="35"/>
      <c r="B364" s="36"/>
      <c r="C364" s="247" t="s">
        <v>882</v>
      </c>
      <c r="D364" s="247" t="s">
        <v>239</v>
      </c>
      <c r="E364" s="248" t="s">
        <v>883</v>
      </c>
      <c r="F364" s="249" t="s">
        <v>884</v>
      </c>
      <c r="G364" s="250" t="s">
        <v>150</v>
      </c>
      <c r="H364" s="251">
        <v>1</v>
      </c>
      <c r="I364" s="252"/>
      <c r="J364" s="253">
        <f>ROUND(I364*H364,2)</f>
        <v>0</v>
      </c>
      <c r="K364" s="254"/>
      <c r="L364" s="255"/>
      <c r="M364" s="256" t="s">
        <v>1</v>
      </c>
      <c r="N364" s="257" t="s">
        <v>38</v>
      </c>
      <c r="O364" s="88"/>
      <c r="P364" s="243">
        <f>O364*H364</f>
        <v>0</v>
      </c>
      <c r="Q364" s="243">
        <v>0</v>
      </c>
      <c r="R364" s="243">
        <f>Q364*H364</f>
        <v>0</v>
      </c>
      <c r="S364" s="243">
        <v>0</v>
      </c>
      <c r="T364" s="244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45" t="s">
        <v>206</v>
      </c>
      <c r="AT364" s="245" t="s">
        <v>239</v>
      </c>
      <c r="AU364" s="245" t="s">
        <v>83</v>
      </c>
      <c r="AY364" s="14" t="s">
        <v>145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4" t="s">
        <v>81</v>
      </c>
      <c r="BK364" s="246">
        <f>ROUND(I364*H364,2)</f>
        <v>0</v>
      </c>
      <c r="BL364" s="14" t="s">
        <v>176</v>
      </c>
      <c r="BM364" s="245" t="s">
        <v>885</v>
      </c>
    </row>
    <row r="365" s="2" customFormat="1" ht="21.75" customHeight="1">
      <c r="A365" s="35"/>
      <c r="B365" s="36"/>
      <c r="C365" s="233" t="s">
        <v>522</v>
      </c>
      <c r="D365" s="233" t="s">
        <v>147</v>
      </c>
      <c r="E365" s="234" t="s">
        <v>886</v>
      </c>
      <c r="F365" s="235" t="s">
        <v>887</v>
      </c>
      <c r="G365" s="236" t="s">
        <v>213</v>
      </c>
      <c r="H365" s="237">
        <v>7.5</v>
      </c>
      <c r="I365" s="238"/>
      <c r="J365" s="239">
        <f>ROUND(I365*H365,2)</f>
        <v>0</v>
      </c>
      <c r="K365" s="240"/>
      <c r="L365" s="41"/>
      <c r="M365" s="241" t="s">
        <v>1</v>
      </c>
      <c r="N365" s="242" t="s">
        <v>38</v>
      </c>
      <c r="O365" s="88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45" t="s">
        <v>176</v>
      </c>
      <c r="AT365" s="245" t="s">
        <v>147</v>
      </c>
      <c r="AU365" s="245" t="s">
        <v>83</v>
      </c>
      <c r="AY365" s="14" t="s">
        <v>145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4" t="s">
        <v>81</v>
      </c>
      <c r="BK365" s="246">
        <f>ROUND(I365*H365,2)</f>
        <v>0</v>
      </c>
      <c r="BL365" s="14" t="s">
        <v>176</v>
      </c>
      <c r="BM365" s="245" t="s">
        <v>888</v>
      </c>
    </row>
    <row r="366" s="2" customFormat="1" ht="21.75" customHeight="1">
      <c r="A366" s="35"/>
      <c r="B366" s="36"/>
      <c r="C366" s="247" t="s">
        <v>889</v>
      </c>
      <c r="D366" s="247" t="s">
        <v>239</v>
      </c>
      <c r="E366" s="248" t="s">
        <v>890</v>
      </c>
      <c r="F366" s="249" t="s">
        <v>891</v>
      </c>
      <c r="G366" s="250" t="s">
        <v>213</v>
      </c>
      <c r="H366" s="251">
        <v>7.5</v>
      </c>
      <c r="I366" s="252"/>
      <c r="J366" s="253">
        <f>ROUND(I366*H366,2)</f>
        <v>0</v>
      </c>
      <c r="K366" s="254"/>
      <c r="L366" s="255"/>
      <c r="M366" s="256" t="s">
        <v>1</v>
      </c>
      <c r="N366" s="257" t="s">
        <v>38</v>
      </c>
      <c r="O366" s="88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45" t="s">
        <v>206</v>
      </c>
      <c r="AT366" s="245" t="s">
        <v>239</v>
      </c>
      <c r="AU366" s="245" t="s">
        <v>83</v>
      </c>
      <c r="AY366" s="14" t="s">
        <v>145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4" t="s">
        <v>81</v>
      </c>
      <c r="BK366" s="246">
        <f>ROUND(I366*H366,2)</f>
        <v>0</v>
      </c>
      <c r="BL366" s="14" t="s">
        <v>176</v>
      </c>
      <c r="BM366" s="245" t="s">
        <v>892</v>
      </c>
    </row>
    <row r="367" s="2" customFormat="1" ht="21.75" customHeight="1">
      <c r="A367" s="35"/>
      <c r="B367" s="36"/>
      <c r="C367" s="233" t="s">
        <v>525</v>
      </c>
      <c r="D367" s="233" t="s">
        <v>147</v>
      </c>
      <c r="E367" s="234" t="s">
        <v>893</v>
      </c>
      <c r="F367" s="235" t="s">
        <v>894</v>
      </c>
      <c r="G367" s="236" t="s">
        <v>202</v>
      </c>
      <c r="H367" s="237">
        <v>469</v>
      </c>
      <c r="I367" s="238"/>
      <c r="J367" s="239">
        <f>ROUND(I367*H367,2)</f>
        <v>0</v>
      </c>
      <c r="K367" s="240"/>
      <c r="L367" s="41"/>
      <c r="M367" s="241" t="s">
        <v>1</v>
      </c>
      <c r="N367" s="242" t="s">
        <v>38</v>
      </c>
      <c r="O367" s="88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45" t="s">
        <v>176</v>
      </c>
      <c r="AT367" s="245" t="s">
        <v>147</v>
      </c>
      <c r="AU367" s="245" t="s">
        <v>83</v>
      </c>
      <c r="AY367" s="14" t="s">
        <v>145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4" t="s">
        <v>81</v>
      </c>
      <c r="BK367" s="246">
        <f>ROUND(I367*H367,2)</f>
        <v>0</v>
      </c>
      <c r="BL367" s="14" t="s">
        <v>176</v>
      </c>
      <c r="BM367" s="245" t="s">
        <v>895</v>
      </c>
    </row>
    <row r="368" s="2" customFormat="1" ht="21.75" customHeight="1">
      <c r="A368" s="35"/>
      <c r="B368" s="36"/>
      <c r="C368" s="233" t="s">
        <v>896</v>
      </c>
      <c r="D368" s="233" t="s">
        <v>147</v>
      </c>
      <c r="E368" s="234" t="s">
        <v>897</v>
      </c>
      <c r="F368" s="235" t="s">
        <v>898</v>
      </c>
      <c r="G368" s="236" t="s">
        <v>202</v>
      </c>
      <c r="H368" s="237">
        <v>140</v>
      </c>
      <c r="I368" s="238"/>
      <c r="J368" s="239">
        <f>ROUND(I368*H368,2)</f>
        <v>0</v>
      </c>
      <c r="K368" s="240"/>
      <c r="L368" s="41"/>
      <c r="M368" s="241" t="s">
        <v>1</v>
      </c>
      <c r="N368" s="242" t="s">
        <v>38</v>
      </c>
      <c r="O368" s="88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45" t="s">
        <v>176</v>
      </c>
      <c r="AT368" s="245" t="s">
        <v>147</v>
      </c>
      <c r="AU368" s="245" t="s">
        <v>83</v>
      </c>
      <c r="AY368" s="14" t="s">
        <v>145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4" t="s">
        <v>81</v>
      </c>
      <c r="BK368" s="246">
        <f>ROUND(I368*H368,2)</f>
        <v>0</v>
      </c>
      <c r="BL368" s="14" t="s">
        <v>176</v>
      </c>
      <c r="BM368" s="245" t="s">
        <v>899</v>
      </c>
    </row>
    <row r="369" s="2" customFormat="1" ht="21.75" customHeight="1">
      <c r="A369" s="35"/>
      <c r="B369" s="36"/>
      <c r="C369" s="247" t="s">
        <v>529</v>
      </c>
      <c r="D369" s="247" t="s">
        <v>239</v>
      </c>
      <c r="E369" s="248" t="s">
        <v>900</v>
      </c>
      <c r="F369" s="249" t="s">
        <v>901</v>
      </c>
      <c r="G369" s="250" t="s">
        <v>190</v>
      </c>
      <c r="H369" s="251">
        <v>0.30299999999999999</v>
      </c>
      <c r="I369" s="252"/>
      <c r="J369" s="253">
        <f>ROUND(I369*H369,2)</f>
        <v>0</v>
      </c>
      <c r="K369" s="254"/>
      <c r="L369" s="255"/>
      <c r="M369" s="256" t="s">
        <v>1</v>
      </c>
      <c r="N369" s="257" t="s">
        <v>38</v>
      </c>
      <c r="O369" s="88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45" t="s">
        <v>206</v>
      </c>
      <c r="AT369" s="245" t="s">
        <v>239</v>
      </c>
      <c r="AU369" s="245" t="s">
        <v>83</v>
      </c>
      <c r="AY369" s="14" t="s">
        <v>145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4" t="s">
        <v>81</v>
      </c>
      <c r="BK369" s="246">
        <f>ROUND(I369*H369,2)</f>
        <v>0</v>
      </c>
      <c r="BL369" s="14" t="s">
        <v>176</v>
      </c>
      <c r="BM369" s="245" t="s">
        <v>902</v>
      </c>
    </row>
    <row r="370" s="2" customFormat="1" ht="21.75" customHeight="1">
      <c r="A370" s="35"/>
      <c r="B370" s="36"/>
      <c r="C370" s="247" t="s">
        <v>903</v>
      </c>
      <c r="D370" s="247" t="s">
        <v>239</v>
      </c>
      <c r="E370" s="248" t="s">
        <v>904</v>
      </c>
      <c r="F370" s="249" t="s">
        <v>905</v>
      </c>
      <c r="G370" s="250" t="s">
        <v>190</v>
      </c>
      <c r="H370" s="251">
        <v>0.14299999999999999</v>
      </c>
      <c r="I370" s="252"/>
      <c r="J370" s="253">
        <f>ROUND(I370*H370,2)</f>
        <v>0</v>
      </c>
      <c r="K370" s="254"/>
      <c r="L370" s="255"/>
      <c r="M370" s="256" t="s">
        <v>1</v>
      </c>
      <c r="N370" s="257" t="s">
        <v>38</v>
      </c>
      <c r="O370" s="88"/>
      <c r="P370" s="243">
        <f>O370*H370</f>
        <v>0</v>
      </c>
      <c r="Q370" s="243">
        <v>0</v>
      </c>
      <c r="R370" s="243">
        <f>Q370*H370</f>
        <v>0</v>
      </c>
      <c r="S370" s="243">
        <v>0</v>
      </c>
      <c r="T370" s="24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45" t="s">
        <v>206</v>
      </c>
      <c r="AT370" s="245" t="s">
        <v>239</v>
      </c>
      <c r="AU370" s="245" t="s">
        <v>83</v>
      </c>
      <c r="AY370" s="14" t="s">
        <v>145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4" t="s">
        <v>81</v>
      </c>
      <c r="BK370" s="246">
        <f>ROUND(I370*H370,2)</f>
        <v>0</v>
      </c>
      <c r="BL370" s="14" t="s">
        <v>176</v>
      </c>
      <c r="BM370" s="245" t="s">
        <v>906</v>
      </c>
    </row>
    <row r="371" s="2" customFormat="1" ht="21.75" customHeight="1">
      <c r="A371" s="35"/>
      <c r="B371" s="36"/>
      <c r="C371" s="247" t="s">
        <v>532</v>
      </c>
      <c r="D371" s="247" t="s">
        <v>239</v>
      </c>
      <c r="E371" s="248" t="s">
        <v>907</v>
      </c>
      <c r="F371" s="249" t="s">
        <v>908</v>
      </c>
      <c r="G371" s="250" t="s">
        <v>190</v>
      </c>
      <c r="H371" s="251">
        <v>0.023</v>
      </c>
      <c r="I371" s="252"/>
      <c r="J371" s="253">
        <f>ROUND(I371*H371,2)</f>
        <v>0</v>
      </c>
      <c r="K371" s="254"/>
      <c r="L371" s="255"/>
      <c r="M371" s="256" t="s">
        <v>1</v>
      </c>
      <c r="N371" s="257" t="s">
        <v>38</v>
      </c>
      <c r="O371" s="88"/>
      <c r="P371" s="243">
        <f>O371*H371</f>
        <v>0</v>
      </c>
      <c r="Q371" s="243">
        <v>0</v>
      </c>
      <c r="R371" s="243">
        <f>Q371*H371</f>
        <v>0</v>
      </c>
      <c r="S371" s="243">
        <v>0</v>
      </c>
      <c r="T371" s="24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45" t="s">
        <v>206</v>
      </c>
      <c r="AT371" s="245" t="s">
        <v>239</v>
      </c>
      <c r="AU371" s="245" t="s">
        <v>83</v>
      </c>
      <c r="AY371" s="14" t="s">
        <v>145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4" t="s">
        <v>81</v>
      </c>
      <c r="BK371" s="246">
        <f>ROUND(I371*H371,2)</f>
        <v>0</v>
      </c>
      <c r="BL371" s="14" t="s">
        <v>176</v>
      </c>
      <c r="BM371" s="245" t="s">
        <v>909</v>
      </c>
    </row>
    <row r="372" s="2" customFormat="1" ht="21.75" customHeight="1">
      <c r="A372" s="35"/>
      <c r="B372" s="36"/>
      <c r="C372" s="233" t="s">
        <v>910</v>
      </c>
      <c r="D372" s="233" t="s">
        <v>147</v>
      </c>
      <c r="E372" s="234" t="s">
        <v>911</v>
      </c>
      <c r="F372" s="235" t="s">
        <v>912</v>
      </c>
      <c r="G372" s="236" t="s">
        <v>555</v>
      </c>
      <c r="H372" s="258"/>
      <c r="I372" s="238"/>
      <c r="J372" s="239">
        <f>ROUND(I372*H372,2)</f>
        <v>0</v>
      </c>
      <c r="K372" s="240"/>
      <c r="L372" s="41"/>
      <c r="M372" s="241" t="s">
        <v>1</v>
      </c>
      <c r="N372" s="242" t="s">
        <v>38</v>
      </c>
      <c r="O372" s="88"/>
      <c r="P372" s="243">
        <f>O372*H372</f>
        <v>0</v>
      </c>
      <c r="Q372" s="243">
        <v>0</v>
      </c>
      <c r="R372" s="243">
        <f>Q372*H372</f>
        <v>0</v>
      </c>
      <c r="S372" s="243">
        <v>0</v>
      </c>
      <c r="T372" s="24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45" t="s">
        <v>176</v>
      </c>
      <c r="AT372" s="245" t="s">
        <v>147</v>
      </c>
      <c r="AU372" s="245" t="s">
        <v>83</v>
      </c>
      <c r="AY372" s="14" t="s">
        <v>145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4" t="s">
        <v>81</v>
      </c>
      <c r="BK372" s="246">
        <f>ROUND(I372*H372,2)</f>
        <v>0</v>
      </c>
      <c r="BL372" s="14" t="s">
        <v>176</v>
      </c>
      <c r="BM372" s="245" t="s">
        <v>913</v>
      </c>
    </row>
    <row r="373" s="12" customFormat="1" ht="22.8" customHeight="1">
      <c r="A373" s="12"/>
      <c r="B373" s="217"/>
      <c r="C373" s="218"/>
      <c r="D373" s="219" t="s">
        <v>72</v>
      </c>
      <c r="E373" s="231" t="s">
        <v>914</v>
      </c>
      <c r="F373" s="231" t="s">
        <v>915</v>
      </c>
      <c r="G373" s="218"/>
      <c r="H373" s="218"/>
      <c r="I373" s="221"/>
      <c r="J373" s="232">
        <f>BK373</f>
        <v>0</v>
      </c>
      <c r="K373" s="218"/>
      <c r="L373" s="223"/>
      <c r="M373" s="224"/>
      <c r="N373" s="225"/>
      <c r="O373" s="225"/>
      <c r="P373" s="226">
        <f>SUM(P374:P380)</f>
        <v>0</v>
      </c>
      <c r="Q373" s="225"/>
      <c r="R373" s="226">
        <f>SUM(R374:R380)</f>
        <v>0</v>
      </c>
      <c r="S373" s="225"/>
      <c r="T373" s="227">
        <f>SUM(T374:T380)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28" t="s">
        <v>83</v>
      </c>
      <c r="AT373" s="229" t="s">
        <v>72</v>
      </c>
      <c r="AU373" s="229" t="s">
        <v>81</v>
      </c>
      <c r="AY373" s="228" t="s">
        <v>145</v>
      </c>
      <c r="BK373" s="230">
        <f>SUM(BK374:BK380)</f>
        <v>0</v>
      </c>
    </row>
    <row r="374" s="2" customFormat="1" ht="21.75" customHeight="1">
      <c r="A374" s="35"/>
      <c r="B374" s="36"/>
      <c r="C374" s="233" t="s">
        <v>536</v>
      </c>
      <c r="D374" s="233" t="s">
        <v>147</v>
      </c>
      <c r="E374" s="234" t="s">
        <v>916</v>
      </c>
      <c r="F374" s="235" t="s">
        <v>917</v>
      </c>
      <c r="G374" s="236" t="s">
        <v>213</v>
      </c>
      <c r="H374" s="237">
        <v>96.599999999999994</v>
      </c>
      <c r="I374" s="238"/>
      <c r="J374" s="239">
        <f>ROUND(I374*H374,2)</f>
        <v>0</v>
      </c>
      <c r="K374" s="240"/>
      <c r="L374" s="41"/>
      <c r="M374" s="241" t="s">
        <v>1</v>
      </c>
      <c r="N374" s="242" t="s">
        <v>38</v>
      </c>
      <c r="O374" s="88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45" t="s">
        <v>176</v>
      </c>
      <c r="AT374" s="245" t="s">
        <v>147</v>
      </c>
      <c r="AU374" s="245" t="s">
        <v>83</v>
      </c>
      <c r="AY374" s="14" t="s">
        <v>145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4" t="s">
        <v>81</v>
      </c>
      <c r="BK374" s="246">
        <f>ROUND(I374*H374,2)</f>
        <v>0</v>
      </c>
      <c r="BL374" s="14" t="s">
        <v>176</v>
      </c>
      <c r="BM374" s="245" t="s">
        <v>918</v>
      </c>
    </row>
    <row r="375" s="2" customFormat="1" ht="21.75" customHeight="1">
      <c r="A375" s="35"/>
      <c r="B375" s="36"/>
      <c r="C375" s="233" t="s">
        <v>919</v>
      </c>
      <c r="D375" s="233" t="s">
        <v>147</v>
      </c>
      <c r="E375" s="234" t="s">
        <v>920</v>
      </c>
      <c r="F375" s="235" t="s">
        <v>921</v>
      </c>
      <c r="G375" s="236" t="s">
        <v>160</v>
      </c>
      <c r="H375" s="237">
        <v>13.5</v>
      </c>
      <c r="I375" s="238"/>
      <c r="J375" s="239">
        <f>ROUND(I375*H375,2)</f>
        <v>0</v>
      </c>
      <c r="K375" s="240"/>
      <c r="L375" s="41"/>
      <c r="M375" s="241" t="s">
        <v>1</v>
      </c>
      <c r="N375" s="242" t="s">
        <v>38</v>
      </c>
      <c r="O375" s="88"/>
      <c r="P375" s="243">
        <f>O375*H375</f>
        <v>0</v>
      </c>
      <c r="Q375" s="243">
        <v>0</v>
      </c>
      <c r="R375" s="243">
        <f>Q375*H375</f>
        <v>0</v>
      </c>
      <c r="S375" s="243">
        <v>0</v>
      </c>
      <c r="T375" s="244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45" t="s">
        <v>176</v>
      </c>
      <c r="AT375" s="245" t="s">
        <v>147</v>
      </c>
      <c r="AU375" s="245" t="s">
        <v>83</v>
      </c>
      <c r="AY375" s="14" t="s">
        <v>145</v>
      </c>
      <c r="BE375" s="246">
        <f>IF(N375="základní",J375,0)</f>
        <v>0</v>
      </c>
      <c r="BF375" s="246">
        <f>IF(N375="snížená",J375,0)</f>
        <v>0</v>
      </c>
      <c r="BG375" s="246">
        <f>IF(N375="zákl. přenesená",J375,0)</f>
        <v>0</v>
      </c>
      <c r="BH375" s="246">
        <f>IF(N375="sníž. přenesená",J375,0)</f>
        <v>0</v>
      </c>
      <c r="BI375" s="246">
        <f>IF(N375="nulová",J375,0)</f>
        <v>0</v>
      </c>
      <c r="BJ375" s="14" t="s">
        <v>81</v>
      </c>
      <c r="BK375" s="246">
        <f>ROUND(I375*H375,2)</f>
        <v>0</v>
      </c>
      <c r="BL375" s="14" t="s">
        <v>176</v>
      </c>
      <c r="BM375" s="245" t="s">
        <v>922</v>
      </c>
    </row>
    <row r="376" s="2" customFormat="1" ht="33" customHeight="1">
      <c r="A376" s="35"/>
      <c r="B376" s="36"/>
      <c r="C376" s="233" t="s">
        <v>539</v>
      </c>
      <c r="D376" s="233" t="s">
        <v>147</v>
      </c>
      <c r="E376" s="234" t="s">
        <v>923</v>
      </c>
      <c r="F376" s="235" t="s">
        <v>924</v>
      </c>
      <c r="G376" s="236" t="s">
        <v>160</v>
      </c>
      <c r="H376" s="237">
        <v>2.7000000000000002</v>
      </c>
      <c r="I376" s="238"/>
      <c r="J376" s="239">
        <f>ROUND(I376*H376,2)</f>
        <v>0</v>
      </c>
      <c r="K376" s="240"/>
      <c r="L376" s="41"/>
      <c r="M376" s="241" t="s">
        <v>1</v>
      </c>
      <c r="N376" s="242" t="s">
        <v>38</v>
      </c>
      <c r="O376" s="88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45" t="s">
        <v>176</v>
      </c>
      <c r="AT376" s="245" t="s">
        <v>147</v>
      </c>
      <c r="AU376" s="245" t="s">
        <v>83</v>
      </c>
      <c r="AY376" s="14" t="s">
        <v>145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4" t="s">
        <v>81</v>
      </c>
      <c r="BK376" s="246">
        <f>ROUND(I376*H376,2)</f>
        <v>0</v>
      </c>
      <c r="BL376" s="14" t="s">
        <v>176</v>
      </c>
      <c r="BM376" s="245" t="s">
        <v>925</v>
      </c>
    </row>
    <row r="377" s="2" customFormat="1" ht="33" customHeight="1">
      <c r="A377" s="35"/>
      <c r="B377" s="36"/>
      <c r="C377" s="247" t="s">
        <v>926</v>
      </c>
      <c r="D377" s="247" t="s">
        <v>239</v>
      </c>
      <c r="E377" s="248" t="s">
        <v>927</v>
      </c>
      <c r="F377" s="249" t="s">
        <v>928</v>
      </c>
      <c r="G377" s="250" t="s">
        <v>160</v>
      </c>
      <c r="H377" s="251">
        <v>2.7200000000000002</v>
      </c>
      <c r="I377" s="252"/>
      <c r="J377" s="253">
        <f>ROUND(I377*H377,2)</f>
        <v>0</v>
      </c>
      <c r="K377" s="254"/>
      <c r="L377" s="255"/>
      <c r="M377" s="256" t="s">
        <v>1</v>
      </c>
      <c r="N377" s="257" t="s">
        <v>38</v>
      </c>
      <c r="O377" s="88"/>
      <c r="P377" s="243">
        <f>O377*H377</f>
        <v>0</v>
      </c>
      <c r="Q377" s="243">
        <v>0</v>
      </c>
      <c r="R377" s="243">
        <f>Q377*H377</f>
        <v>0</v>
      </c>
      <c r="S377" s="243">
        <v>0</v>
      </c>
      <c r="T377" s="244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45" t="s">
        <v>206</v>
      </c>
      <c r="AT377" s="245" t="s">
        <v>239</v>
      </c>
      <c r="AU377" s="245" t="s">
        <v>83</v>
      </c>
      <c r="AY377" s="14" t="s">
        <v>145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4" t="s">
        <v>81</v>
      </c>
      <c r="BK377" s="246">
        <f>ROUND(I377*H377,2)</f>
        <v>0</v>
      </c>
      <c r="BL377" s="14" t="s">
        <v>176</v>
      </c>
      <c r="BM377" s="245" t="s">
        <v>929</v>
      </c>
    </row>
    <row r="378" s="2" customFormat="1" ht="16.5" customHeight="1">
      <c r="A378" s="35"/>
      <c r="B378" s="36"/>
      <c r="C378" s="233" t="s">
        <v>543</v>
      </c>
      <c r="D378" s="233" t="s">
        <v>147</v>
      </c>
      <c r="E378" s="234" t="s">
        <v>930</v>
      </c>
      <c r="F378" s="235" t="s">
        <v>931</v>
      </c>
      <c r="G378" s="236" t="s">
        <v>213</v>
      </c>
      <c r="H378" s="237">
        <v>14.199999999999999</v>
      </c>
      <c r="I378" s="238"/>
      <c r="J378" s="239">
        <f>ROUND(I378*H378,2)</f>
        <v>0</v>
      </c>
      <c r="K378" s="240"/>
      <c r="L378" s="41"/>
      <c r="M378" s="241" t="s">
        <v>1</v>
      </c>
      <c r="N378" s="242" t="s">
        <v>38</v>
      </c>
      <c r="O378" s="88"/>
      <c r="P378" s="243">
        <f>O378*H378</f>
        <v>0</v>
      </c>
      <c r="Q378" s="243">
        <v>0</v>
      </c>
      <c r="R378" s="243">
        <f>Q378*H378</f>
        <v>0</v>
      </c>
      <c r="S378" s="243">
        <v>0</v>
      </c>
      <c r="T378" s="24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45" t="s">
        <v>176</v>
      </c>
      <c r="AT378" s="245" t="s">
        <v>147</v>
      </c>
      <c r="AU378" s="245" t="s">
        <v>83</v>
      </c>
      <c r="AY378" s="14" t="s">
        <v>145</v>
      </c>
      <c r="BE378" s="246">
        <f>IF(N378="základní",J378,0)</f>
        <v>0</v>
      </c>
      <c r="BF378" s="246">
        <f>IF(N378="snížená",J378,0)</f>
        <v>0</v>
      </c>
      <c r="BG378" s="246">
        <f>IF(N378="zákl. přenesená",J378,0)</f>
        <v>0</v>
      </c>
      <c r="BH378" s="246">
        <f>IF(N378="sníž. přenesená",J378,0)</f>
        <v>0</v>
      </c>
      <c r="BI378" s="246">
        <f>IF(N378="nulová",J378,0)</f>
        <v>0</v>
      </c>
      <c r="BJ378" s="14" t="s">
        <v>81</v>
      </c>
      <c r="BK378" s="246">
        <f>ROUND(I378*H378,2)</f>
        <v>0</v>
      </c>
      <c r="BL378" s="14" t="s">
        <v>176</v>
      </c>
      <c r="BM378" s="245" t="s">
        <v>932</v>
      </c>
    </row>
    <row r="379" s="2" customFormat="1" ht="16.5" customHeight="1">
      <c r="A379" s="35"/>
      <c r="B379" s="36"/>
      <c r="C379" s="247" t="s">
        <v>933</v>
      </c>
      <c r="D379" s="247" t="s">
        <v>239</v>
      </c>
      <c r="E379" s="248" t="s">
        <v>934</v>
      </c>
      <c r="F379" s="249" t="s">
        <v>935</v>
      </c>
      <c r="G379" s="250" t="s">
        <v>160</v>
      </c>
      <c r="H379" s="251">
        <v>14.85</v>
      </c>
      <c r="I379" s="252"/>
      <c r="J379" s="253">
        <f>ROUND(I379*H379,2)</f>
        <v>0</v>
      </c>
      <c r="K379" s="254"/>
      <c r="L379" s="255"/>
      <c r="M379" s="256" t="s">
        <v>1</v>
      </c>
      <c r="N379" s="257" t="s">
        <v>38</v>
      </c>
      <c r="O379" s="88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45" t="s">
        <v>206</v>
      </c>
      <c r="AT379" s="245" t="s">
        <v>239</v>
      </c>
      <c r="AU379" s="245" t="s">
        <v>83</v>
      </c>
      <c r="AY379" s="14" t="s">
        <v>145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4" t="s">
        <v>81</v>
      </c>
      <c r="BK379" s="246">
        <f>ROUND(I379*H379,2)</f>
        <v>0</v>
      </c>
      <c r="BL379" s="14" t="s">
        <v>176</v>
      </c>
      <c r="BM379" s="245" t="s">
        <v>936</v>
      </c>
    </row>
    <row r="380" s="2" customFormat="1" ht="21.75" customHeight="1">
      <c r="A380" s="35"/>
      <c r="B380" s="36"/>
      <c r="C380" s="233" t="s">
        <v>546</v>
      </c>
      <c r="D380" s="233" t="s">
        <v>147</v>
      </c>
      <c r="E380" s="234" t="s">
        <v>937</v>
      </c>
      <c r="F380" s="235" t="s">
        <v>938</v>
      </c>
      <c r="G380" s="236" t="s">
        <v>555</v>
      </c>
      <c r="H380" s="258"/>
      <c r="I380" s="238"/>
      <c r="J380" s="239">
        <f>ROUND(I380*H380,2)</f>
        <v>0</v>
      </c>
      <c r="K380" s="240"/>
      <c r="L380" s="41"/>
      <c r="M380" s="241" t="s">
        <v>1</v>
      </c>
      <c r="N380" s="242" t="s">
        <v>38</v>
      </c>
      <c r="O380" s="88"/>
      <c r="P380" s="243">
        <f>O380*H380</f>
        <v>0</v>
      </c>
      <c r="Q380" s="243">
        <v>0</v>
      </c>
      <c r="R380" s="243">
        <f>Q380*H380</f>
        <v>0</v>
      </c>
      <c r="S380" s="243">
        <v>0</v>
      </c>
      <c r="T380" s="24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45" t="s">
        <v>176</v>
      </c>
      <c r="AT380" s="245" t="s">
        <v>147</v>
      </c>
      <c r="AU380" s="245" t="s">
        <v>83</v>
      </c>
      <c r="AY380" s="14" t="s">
        <v>145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4" t="s">
        <v>81</v>
      </c>
      <c r="BK380" s="246">
        <f>ROUND(I380*H380,2)</f>
        <v>0</v>
      </c>
      <c r="BL380" s="14" t="s">
        <v>176</v>
      </c>
      <c r="BM380" s="245" t="s">
        <v>939</v>
      </c>
    </row>
    <row r="381" s="12" customFormat="1" ht="22.8" customHeight="1">
      <c r="A381" s="12"/>
      <c r="B381" s="217"/>
      <c r="C381" s="218"/>
      <c r="D381" s="219" t="s">
        <v>72</v>
      </c>
      <c r="E381" s="231" t="s">
        <v>940</v>
      </c>
      <c r="F381" s="231" t="s">
        <v>941</v>
      </c>
      <c r="G381" s="218"/>
      <c r="H381" s="218"/>
      <c r="I381" s="221"/>
      <c r="J381" s="232">
        <f>BK381</f>
        <v>0</v>
      </c>
      <c r="K381" s="218"/>
      <c r="L381" s="223"/>
      <c r="M381" s="224"/>
      <c r="N381" s="225"/>
      <c r="O381" s="225"/>
      <c r="P381" s="226">
        <f>P382</f>
        <v>0</v>
      </c>
      <c r="Q381" s="225"/>
      <c r="R381" s="226">
        <f>R382</f>
        <v>0</v>
      </c>
      <c r="S381" s="225"/>
      <c r="T381" s="227">
        <f>T382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28" t="s">
        <v>83</v>
      </c>
      <c r="AT381" s="229" t="s">
        <v>72</v>
      </c>
      <c r="AU381" s="229" t="s">
        <v>81</v>
      </c>
      <c r="AY381" s="228" t="s">
        <v>145</v>
      </c>
      <c r="BK381" s="230">
        <f>BK382</f>
        <v>0</v>
      </c>
    </row>
    <row r="382" s="2" customFormat="1" ht="16.5" customHeight="1">
      <c r="A382" s="35"/>
      <c r="B382" s="36"/>
      <c r="C382" s="233" t="s">
        <v>942</v>
      </c>
      <c r="D382" s="233" t="s">
        <v>147</v>
      </c>
      <c r="E382" s="234" t="s">
        <v>943</v>
      </c>
      <c r="F382" s="235" t="s">
        <v>944</v>
      </c>
      <c r="G382" s="236" t="s">
        <v>160</v>
      </c>
      <c r="H382" s="237">
        <v>535</v>
      </c>
      <c r="I382" s="238"/>
      <c r="J382" s="239">
        <f>ROUND(I382*H382,2)</f>
        <v>0</v>
      </c>
      <c r="K382" s="240"/>
      <c r="L382" s="41"/>
      <c r="M382" s="241" t="s">
        <v>1</v>
      </c>
      <c r="N382" s="242" t="s">
        <v>38</v>
      </c>
      <c r="O382" s="88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45" t="s">
        <v>176</v>
      </c>
      <c r="AT382" s="245" t="s">
        <v>147</v>
      </c>
      <c r="AU382" s="245" t="s">
        <v>83</v>
      </c>
      <c r="AY382" s="14" t="s">
        <v>145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4" t="s">
        <v>81</v>
      </c>
      <c r="BK382" s="246">
        <f>ROUND(I382*H382,2)</f>
        <v>0</v>
      </c>
      <c r="BL382" s="14" t="s">
        <v>176</v>
      </c>
      <c r="BM382" s="245" t="s">
        <v>945</v>
      </c>
    </row>
    <row r="383" s="12" customFormat="1" ht="22.8" customHeight="1">
      <c r="A383" s="12"/>
      <c r="B383" s="217"/>
      <c r="C383" s="218"/>
      <c r="D383" s="219" t="s">
        <v>72</v>
      </c>
      <c r="E383" s="231" t="s">
        <v>946</v>
      </c>
      <c r="F383" s="231" t="s">
        <v>947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83</v>
      </c>
      <c r="AT383" s="229" t="s">
        <v>72</v>
      </c>
      <c r="AU383" s="229" t="s">
        <v>81</v>
      </c>
      <c r="AY383" s="228" t="s">
        <v>145</v>
      </c>
      <c r="BK383" s="230">
        <f>SUM(BK384:BK385)</f>
        <v>0</v>
      </c>
    </row>
    <row r="384" s="2" customFormat="1" ht="33" customHeight="1">
      <c r="A384" s="35"/>
      <c r="B384" s="36"/>
      <c r="C384" s="247" t="s">
        <v>548</v>
      </c>
      <c r="D384" s="247" t="s">
        <v>239</v>
      </c>
      <c r="E384" s="248" t="s">
        <v>948</v>
      </c>
      <c r="F384" s="249" t="s">
        <v>949</v>
      </c>
      <c r="G384" s="250" t="s">
        <v>160</v>
      </c>
      <c r="H384" s="251">
        <v>47.817</v>
      </c>
      <c r="I384" s="252"/>
      <c r="J384" s="253">
        <f>ROUND(I384*H384,2)</f>
        <v>0</v>
      </c>
      <c r="K384" s="254"/>
      <c r="L384" s="255"/>
      <c r="M384" s="256" t="s">
        <v>1</v>
      </c>
      <c r="N384" s="257" t="s">
        <v>38</v>
      </c>
      <c r="O384" s="88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45" t="s">
        <v>206</v>
      </c>
      <c r="AT384" s="245" t="s">
        <v>239</v>
      </c>
      <c r="AU384" s="245" t="s">
        <v>83</v>
      </c>
      <c r="AY384" s="14" t="s">
        <v>145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4" t="s">
        <v>81</v>
      </c>
      <c r="BK384" s="246">
        <f>ROUND(I384*H384,2)</f>
        <v>0</v>
      </c>
      <c r="BL384" s="14" t="s">
        <v>176</v>
      </c>
      <c r="BM384" s="245" t="s">
        <v>950</v>
      </c>
    </row>
    <row r="385" s="2" customFormat="1" ht="21.75" customHeight="1">
      <c r="A385" s="35"/>
      <c r="B385" s="36"/>
      <c r="C385" s="233" t="s">
        <v>951</v>
      </c>
      <c r="D385" s="233" t="s">
        <v>147</v>
      </c>
      <c r="E385" s="234" t="s">
        <v>952</v>
      </c>
      <c r="F385" s="235" t="s">
        <v>953</v>
      </c>
      <c r="G385" s="236" t="s">
        <v>555</v>
      </c>
      <c r="H385" s="258"/>
      <c r="I385" s="238"/>
      <c r="J385" s="239">
        <f>ROUND(I385*H385,2)</f>
        <v>0</v>
      </c>
      <c r="K385" s="240"/>
      <c r="L385" s="41"/>
      <c r="M385" s="241" t="s">
        <v>1</v>
      </c>
      <c r="N385" s="242" t="s">
        <v>38</v>
      </c>
      <c r="O385" s="88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45" t="s">
        <v>176</v>
      </c>
      <c r="AT385" s="245" t="s">
        <v>147</v>
      </c>
      <c r="AU385" s="245" t="s">
        <v>83</v>
      </c>
      <c r="AY385" s="14" t="s">
        <v>145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4" t="s">
        <v>81</v>
      </c>
      <c r="BK385" s="246">
        <f>ROUND(I385*H385,2)</f>
        <v>0</v>
      </c>
      <c r="BL385" s="14" t="s">
        <v>176</v>
      </c>
      <c r="BM385" s="245" t="s">
        <v>954</v>
      </c>
    </row>
    <row r="386" s="12" customFormat="1" ht="22.8" customHeight="1">
      <c r="A386" s="12"/>
      <c r="B386" s="217"/>
      <c r="C386" s="218"/>
      <c r="D386" s="219" t="s">
        <v>72</v>
      </c>
      <c r="E386" s="231" t="s">
        <v>955</v>
      </c>
      <c r="F386" s="231" t="s">
        <v>956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P387</f>
        <v>0</v>
      </c>
      <c r="Q386" s="225"/>
      <c r="R386" s="226">
        <f>R387</f>
        <v>0</v>
      </c>
      <c r="S386" s="225"/>
      <c r="T386" s="227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83</v>
      </c>
      <c r="AT386" s="229" t="s">
        <v>72</v>
      </c>
      <c r="AU386" s="229" t="s">
        <v>81</v>
      </c>
      <c r="AY386" s="228" t="s">
        <v>145</v>
      </c>
      <c r="BK386" s="230">
        <f>BK387</f>
        <v>0</v>
      </c>
    </row>
    <row r="387" s="2" customFormat="1" ht="21.75" customHeight="1">
      <c r="A387" s="35"/>
      <c r="B387" s="36"/>
      <c r="C387" s="233" t="s">
        <v>551</v>
      </c>
      <c r="D387" s="233" t="s">
        <v>147</v>
      </c>
      <c r="E387" s="234" t="s">
        <v>957</v>
      </c>
      <c r="F387" s="235" t="s">
        <v>958</v>
      </c>
      <c r="G387" s="236" t="s">
        <v>160</v>
      </c>
      <c r="H387" s="237">
        <v>0.63</v>
      </c>
      <c r="I387" s="238"/>
      <c r="J387" s="239">
        <f>ROUND(I387*H387,2)</f>
        <v>0</v>
      </c>
      <c r="K387" s="240"/>
      <c r="L387" s="41"/>
      <c r="M387" s="241" t="s">
        <v>1</v>
      </c>
      <c r="N387" s="242" t="s">
        <v>38</v>
      </c>
      <c r="O387" s="88"/>
      <c r="P387" s="243">
        <f>O387*H387</f>
        <v>0</v>
      </c>
      <c r="Q387" s="243">
        <v>0</v>
      </c>
      <c r="R387" s="243">
        <f>Q387*H387</f>
        <v>0</v>
      </c>
      <c r="S387" s="243">
        <v>0</v>
      </c>
      <c r="T387" s="244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45" t="s">
        <v>176</v>
      </c>
      <c r="AT387" s="245" t="s">
        <v>147</v>
      </c>
      <c r="AU387" s="245" t="s">
        <v>83</v>
      </c>
      <c r="AY387" s="14" t="s">
        <v>145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4" t="s">
        <v>81</v>
      </c>
      <c r="BK387" s="246">
        <f>ROUND(I387*H387,2)</f>
        <v>0</v>
      </c>
      <c r="BL387" s="14" t="s">
        <v>176</v>
      </c>
      <c r="BM387" s="245" t="s">
        <v>959</v>
      </c>
    </row>
    <row r="388" s="12" customFormat="1" ht="22.8" customHeight="1">
      <c r="A388" s="12"/>
      <c r="B388" s="217"/>
      <c r="C388" s="218"/>
      <c r="D388" s="219" t="s">
        <v>72</v>
      </c>
      <c r="E388" s="231" t="s">
        <v>960</v>
      </c>
      <c r="F388" s="231" t="s">
        <v>961</v>
      </c>
      <c r="G388" s="218"/>
      <c r="H388" s="218"/>
      <c r="I388" s="221"/>
      <c r="J388" s="232">
        <f>BK388</f>
        <v>0</v>
      </c>
      <c r="K388" s="218"/>
      <c r="L388" s="223"/>
      <c r="M388" s="224"/>
      <c r="N388" s="225"/>
      <c r="O388" s="225"/>
      <c r="P388" s="226">
        <f>SUM(P389:P390)</f>
        <v>0</v>
      </c>
      <c r="Q388" s="225"/>
      <c r="R388" s="226">
        <f>SUM(R389:R390)</f>
        <v>0</v>
      </c>
      <c r="S388" s="225"/>
      <c r="T388" s="227">
        <f>SUM(T389:T390)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8" t="s">
        <v>83</v>
      </c>
      <c r="AT388" s="229" t="s">
        <v>72</v>
      </c>
      <c r="AU388" s="229" t="s">
        <v>81</v>
      </c>
      <c r="AY388" s="228" t="s">
        <v>145</v>
      </c>
      <c r="BK388" s="230">
        <f>SUM(BK389:BK390)</f>
        <v>0</v>
      </c>
    </row>
    <row r="389" s="2" customFormat="1" ht="21.75" customHeight="1">
      <c r="A389" s="35"/>
      <c r="B389" s="36"/>
      <c r="C389" s="233" t="s">
        <v>962</v>
      </c>
      <c r="D389" s="233" t="s">
        <v>147</v>
      </c>
      <c r="E389" s="234" t="s">
        <v>963</v>
      </c>
      <c r="F389" s="235" t="s">
        <v>964</v>
      </c>
      <c r="G389" s="236" t="s">
        <v>160</v>
      </c>
      <c r="H389" s="237">
        <v>97.700000000000003</v>
      </c>
      <c r="I389" s="238"/>
      <c r="J389" s="239">
        <f>ROUND(I389*H389,2)</f>
        <v>0</v>
      </c>
      <c r="K389" s="240"/>
      <c r="L389" s="41"/>
      <c r="M389" s="241" t="s">
        <v>1</v>
      </c>
      <c r="N389" s="242" t="s">
        <v>38</v>
      </c>
      <c r="O389" s="88"/>
      <c r="P389" s="243">
        <f>O389*H389</f>
        <v>0</v>
      </c>
      <c r="Q389" s="243">
        <v>0</v>
      </c>
      <c r="R389" s="243">
        <f>Q389*H389</f>
        <v>0</v>
      </c>
      <c r="S389" s="243">
        <v>0</v>
      </c>
      <c r="T389" s="244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45" t="s">
        <v>176</v>
      </c>
      <c r="AT389" s="245" t="s">
        <v>147</v>
      </c>
      <c r="AU389" s="245" t="s">
        <v>83</v>
      </c>
      <c r="AY389" s="14" t="s">
        <v>145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4" t="s">
        <v>81</v>
      </c>
      <c r="BK389" s="246">
        <f>ROUND(I389*H389,2)</f>
        <v>0</v>
      </c>
      <c r="BL389" s="14" t="s">
        <v>176</v>
      </c>
      <c r="BM389" s="245" t="s">
        <v>965</v>
      </c>
    </row>
    <row r="390" s="2" customFormat="1" ht="33" customHeight="1">
      <c r="A390" s="35"/>
      <c r="B390" s="36"/>
      <c r="C390" s="233" t="s">
        <v>556</v>
      </c>
      <c r="D390" s="233" t="s">
        <v>147</v>
      </c>
      <c r="E390" s="234" t="s">
        <v>966</v>
      </c>
      <c r="F390" s="235" t="s">
        <v>967</v>
      </c>
      <c r="G390" s="236" t="s">
        <v>160</v>
      </c>
      <c r="H390" s="237">
        <v>97.700000000000003</v>
      </c>
      <c r="I390" s="238"/>
      <c r="J390" s="239">
        <f>ROUND(I390*H390,2)</f>
        <v>0</v>
      </c>
      <c r="K390" s="240"/>
      <c r="L390" s="41"/>
      <c r="M390" s="241" t="s">
        <v>1</v>
      </c>
      <c r="N390" s="242" t="s">
        <v>38</v>
      </c>
      <c r="O390" s="88"/>
      <c r="P390" s="243">
        <f>O390*H390</f>
        <v>0</v>
      </c>
      <c r="Q390" s="243">
        <v>0</v>
      </c>
      <c r="R390" s="243">
        <f>Q390*H390</f>
        <v>0</v>
      </c>
      <c r="S390" s="243">
        <v>0</v>
      </c>
      <c r="T390" s="244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45" t="s">
        <v>176</v>
      </c>
      <c r="AT390" s="245" t="s">
        <v>147</v>
      </c>
      <c r="AU390" s="245" t="s">
        <v>83</v>
      </c>
      <c r="AY390" s="14" t="s">
        <v>145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4" t="s">
        <v>81</v>
      </c>
      <c r="BK390" s="246">
        <f>ROUND(I390*H390,2)</f>
        <v>0</v>
      </c>
      <c r="BL390" s="14" t="s">
        <v>176</v>
      </c>
      <c r="BM390" s="245" t="s">
        <v>968</v>
      </c>
    </row>
    <row r="391" s="12" customFormat="1" ht="25.92" customHeight="1">
      <c r="A391" s="12"/>
      <c r="B391" s="217"/>
      <c r="C391" s="218"/>
      <c r="D391" s="219" t="s">
        <v>72</v>
      </c>
      <c r="E391" s="220" t="s">
        <v>239</v>
      </c>
      <c r="F391" s="220" t="s">
        <v>969</v>
      </c>
      <c r="G391" s="218"/>
      <c r="H391" s="218"/>
      <c r="I391" s="221"/>
      <c r="J391" s="222">
        <f>BK391</f>
        <v>0</v>
      </c>
      <c r="K391" s="218"/>
      <c r="L391" s="223"/>
      <c r="M391" s="224"/>
      <c r="N391" s="225"/>
      <c r="O391" s="225"/>
      <c r="P391" s="226">
        <f>P392</f>
        <v>0</v>
      </c>
      <c r="Q391" s="225"/>
      <c r="R391" s="226">
        <f>R392</f>
        <v>0</v>
      </c>
      <c r="S391" s="225"/>
      <c r="T391" s="227">
        <f>T392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8" t="s">
        <v>154</v>
      </c>
      <c r="AT391" s="229" t="s">
        <v>72</v>
      </c>
      <c r="AU391" s="229" t="s">
        <v>73</v>
      </c>
      <c r="AY391" s="228" t="s">
        <v>145</v>
      </c>
      <c r="BK391" s="230">
        <f>BK392</f>
        <v>0</v>
      </c>
    </row>
    <row r="392" s="12" customFormat="1" ht="22.8" customHeight="1">
      <c r="A392" s="12"/>
      <c r="B392" s="217"/>
      <c r="C392" s="218"/>
      <c r="D392" s="219" t="s">
        <v>72</v>
      </c>
      <c r="E392" s="231" t="s">
        <v>970</v>
      </c>
      <c r="F392" s="231" t="s">
        <v>971</v>
      </c>
      <c r="G392" s="218"/>
      <c r="H392" s="218"/>
      <c r="I392" s="221"/>
      <c r="J392" s="232">
        <f>BK392</f>
        <v>0</v>
      </c>
      <c r="K392" s="218"/>
      <c r="L392" s="223"/>
      <c r="M392" s="224"/>
      <c r="N392" s="225"/>
      <c r="O392" s="225"/>
      <c r="P392" s="226">
        <f>P393</f>
        <v>0</v>
      </c>
      <c r="Q392" s="225"/>
      <c r="R392" s="226">
        <f>R393</f>
        <v>0</v>
      </c>
      <c r="S392" s="225"/>
      <c r="T392" s="227">
        <f>T393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28" t="s">
        <v>154</v>
      </c>
      <c r="AT392" s="229" t="s">
        <v>72</v>
      </c>
      <c r="AU392" s="229" t="s">
        <v>81</v>
      </c>
      <c r="AY392" s="228" t="s">
        <v>145</v>
      </c>
      <c r="BK392" s="230">
        <f>BK393</f>
        <v>0</v>
      </c>
    </row>
    <row r="393" s="2" customFormat="1" ht="16.5" customHeight="1">
      <c r="A393" s="35"/>
      <c r="B393" s="36"/>
      <c r="C393" s="233" t="s">
        <v>972</v>
      </c>
      <c r="D393" s="233" t="s">
        <v>147</v>
      </c>
      <c r="E393" s="234" t="s">
        <v>973</v>
      </c>
      <c r="F393" s="235" t="s">
        <v>974</v>
      </c>
      <c r="G393" s="236" t="s">
        <v>150</v>
      </c>
      <c r="H393" s="237">
        <v>5</v>
      </c>
      <c r="I393" s="238"/>
      <c r="J393" s="239">
        <f>ROUND(I393*H393,2)</f>
        <v>0</v>
      </c>
      <c r="K393" s="240"/>
      <c r="L393" s="41"/>
      <c r="M393" s="259" t="s">
        <v>1</v>
      </c>
      <c r="N393" s="260" t="s">
        <v>38</v>
      </c>
      <c r="O393" s="261"/>
      <c r="P393" s="262">
        <f>O393*H393</f>
        <v>0</v>
      </c>
      <c r="Q393" s="262">
        <v>0</v>
      </c>
      <c r="R393" s="262">
        <f>Q393*H393</f>
        <v>0</v>
      </c>
      <c r="S393" s="262">
        <v>0</v>
      </c>
      <c r="T393" s="263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45" t="s">
        <v>259</v>
      </c>
      <c r="AT393" s="245" t="s">
        <v>147</v>
      </c>
      <c r="AU393" s="245" t="s">
        <v>83</v>
      </c>
      <c r="AY393" s="14" t="s">
        <v>145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4" t="s">
        <v>81</v>
      </c>
      <c r="BK393" s="246">
        <f>ROUND(I393*H393,2)</f>
        <v>0</v>
      </c>
      <c r="BL393" s="14" t="s">
        <v>259</v>
      </c>
      <c r="BM393" s="245" t="s">
        <v>975</v>
      </c>
    </row>
    <row r="394" s="2" customFormat="1" ht="6.96" customHeight="1">
      <c r="A394" s="35"/>
      <c r="B394" s="63"/>
      <c r="C394" s="64"/>
      <c r="D394" s="64"/>
      <c r="E394" s="64"/>
      <c r="F394" s="64"/>
      <c r="G394" s="64"/>
      <c r="H394" s="64"/>
      <c r="I394" s="180"/>
      <c r="J394" s="64"/>
      <c r="K394" s="64"/>
      <c r="L394" s="41"/>
      <c r="M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</row>
  </sheetData>
  <sheetProtection sheet="1" autoFilter="0" formatColumns="0" formatRows="0" objects="1" scenarios="1" spinCount="100000" saltValue="ZyDM9NRVZZYW4tVaLFfsKlkGR5nINUVL4+LpK9UTNuBIAZntR1/03YqPxd5YpCzc4ETgfeD768i50Yhg/KJxQA==" hashValue="GwgWzJVwwFgttCEXaxwYLC4sJ0EJBbDedPA9khGhpzlB+bwXe/VE/ZqJwuUddVOnpcJm1t5pQnW5FXU6TIH+kA==" algorithmName="SHA-512" password="CC35"/>
  <autoFilter ref="C141:K393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s="1" customFormat="1" ht="24.96" customHeight="1">
      <c r="B4" s="17"/>
      <c r="D4" s="137" t="s">
        <v>96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Skladová a instruktážní hala v areálu SOS a SOU Vlašim v Tehově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97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976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12. 5. 2020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ROUND(J131,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ROUND((SUM(BE131:BE216)),  2)</f>
        <v>0</v>
      </c>
      <c r="G33" s="35"/>
      <c r="H33" s="35"/>
      <c r="I33" s="159">
        <v>0.20999999999999999</v>
      </c>
      <c r="J33" s="158">
        <f>ROUND(((SUM(BE131:BE216))*I33),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39</v>
      </c>
      <c r="F34" s="158">
        <f>ROUND((SUM(BF131:BF216)),  2)</f>
        <v>0</v>
      </c>
      <c r="G34" s="35"/>
      <c r="H34" s="35"/>
      <c r="I34" s="159">
        <v>0.14999999999999999</v>
      </c>
      <c r="J34" s="158">
        <f>ROUND(((SUM(BF131:BF216))*I34),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ROUND((SUM(BG131:BG216)),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ROUND((SUM(BH131:BH216)),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ROUND((SUM(BI131:BI216)),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Skladová a instruktážní hala v areálu SOS a SOU Vlašim v Tehově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Zpevněné plochy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12. 5. 2020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100</v>
      </c>
      <c r="D94" s="186"/>
      <c r="E94" s="186"/>
      <c r="F94" s="186"/>
      <c r="G94" s="186"/>
      <c r="H94" s="186"/>
      <c r="I94" s="187"/>
      <c r="J94" s="188" t="s">
        <v>101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102</v>
      </c>
      <c r="D96" s="37"/>
      <c r="E96" s="37"/>
      <c r="F96" s="37"/>
      <c r="G96" s="37"/>
      <c r="H96" s="37"/>
      <c r="I96" s="141"/>
      <c r="J96" s="107">
        <f>J131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90"/>
      <c r="C97" s="191"/>
      <c r="D97" s="192" t="s">
        <v>104</v>
      </c>
      <c r="E97" s="193"/>
      <c r="F97" s="193"/>
      <c r="G97" s="193"/>
      <c r="H97" s="193"/>
      <c r="I97" s="194"/>
      <c r="J97" s="195">
        <f>J132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105</v>
      </c>
      <c r="E98" s="200"/>
      <c r="F98" s="200"/>
      <c r="G98" s="200"/>
      <c r="H98" s="200"/>
      <c r="I98" s="201"/>
      <c r="J98" s="202">
        <f>J133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106</v>
      </c>
      <c r="E99" s="200"/>
      <c r="F99" s="200"/>
      <c r="G99" s="200"/>
      <c r="H99" s="200"/>
      <c r="I99" s="201"/>
      <c r="J99" s="202">
        <f>J143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107</v>
      </c>
      <c r="E100" s="200"/>
      <c r="F100" s="200"/>
      <c r="G100" s="200"/>
      <c r="H100" s="200"/>
      <c r="I100" s="201"/>
      <c r="J100" s="202">
        <f>J155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109</v>
      </c>
      <c r="E101" s="200"/>
      <c r="F101" s="200"/>
      <c r="G101" s="200"/>
      <c r="H101" s="200"/>
      <c r="I101" s="201"/>
      <c r="J101" s="202">
        <f>J157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110</v>
      </c>
      <c r="E102" s="200"/>
      <c r="F102" s="200"/>
      <c r="G102" s="200"/>
      <c r="H102" s="200"/>
      <c r="I102" s="201"/>
      <c r="J102" s="202">
        <f>J173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977</v>
      </c>
      <c r="E103" s="200"/>
      <c r="F103" s="200"/>
      <c r="G103" s="200"/>
      <c r="H103" s="200"/>
      <c r="I103" s="201"/>
      <c r="J103" s="202">
        <f>J177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111</v>
      </c>
      <c r="E104" s="200"/>
      <c r="F104" s="200"/>
      <c r="G104" s="200"/>
      <c r="H104" s="200"/>
      <c r="I104" s="201"/>
      <c r="J104" s="202">
        <f>J179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112</v>
      </c>
      <c r="E105" s="200"/>
      <c r="F105" s="200"/>
      <c r="G105" s="200"/>
      <c r="H105" s="200"/>
      <c r="I105" s="201"/>
      <c r="J105" s="202">
        <f>J193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113</v>
      </c>
      <c r="E106" s="200"/>
      <c r="F106" s="200"/>
      <c r="G106" s="200"/>
      <c r="H106" s="200"/>
      <c r="I106" s="201"/>
      <c r="J106" s="202">
        <f>J196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114</v>
      </c>
      <c r="E107" s="193"/>
      <c r="F107" s="193"/>
      <c r="G107" s="193"/>
      <c r="H107" s="193"/>
      <c r="I107" s="194"/>
      <c r="J107" s="195">
        <f>J198</f>
        <v>0</v>
      </c>
      <c r="K107" s="191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7"/>
      <c r="C108" s="198"/>
      <c r="D108" s="199" t="s">
        <v>115</v>
      </c>
      <c r="E108" s="200"/>
      <c r="F108" s="200"/>
      <c r="G108" s="200"/>
      <c r="H108" s="200"/>
      <c r="I108" s="201"/>
      <c r="J108" s="202">
        <f>J199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122</v>
      </c>
      <c r="E109" s="200"/>
      <c r="F109" s="200"/>
      <c r="G109" s="200"/>
      <c r="H109" s="200"/>
      <c r="I109" s="201"/>
      <c r="J109" s="202">
        <f>J205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0"/>
      <c r="C110" s="191"/>
      <c r="D110" s="192" t="s">
        <v>128</v>
      </c>
      <c r="E110" s="193"/>
      <c r="F110" s="193"/>
      <c r="G110" s="193"/>
      <c r="H110" s="193"/>
      <c r="I110" s="194"/>
      <c r="J110" s="195">
        <f>J211</f>
        <v>0</v>
      </c>
      <c r="K110" s="191"/>
      <c r="L110" s="19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7"/>
      <c r="C111" s="198"/>
      <c r="D111" s="199" t="s">
        <v>978</v>
      </c>
      <c r="E111" s="200"/>
      <c r="F111" s="200"/>
      <c r="G111" s="200"/>
      <c r="H111" s="200"/>
      <c r="I111" s="201"/>
      <c r="J111" s="202">
        <f>J212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180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183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130</v>
      </c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84" t="str">
        <f>E7</f>
        <v>Skladová a instruktážní hala v areálu SOS a SOU Vlašim v Tehově</v>
      </c>
      <c r="F121" s="29"/>
      <c r="G121" s="29"/>
      <c r="H121" s="29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97</v>
      </c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3" t="str">
        <f>E9</f>
        <v>SO 02 - Zpevněné plochy</v>
      </c>
      <c r="F123" s="37"/>
      <c r="G123" s="37"/>
      <c r="H123" s="37"/>
      <c r="I123" s="14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F12</f>
        <v xml:space="preserve"> </v>
      </c>
      <c r="G125" s="37"/>
      <c r="H125" s="37"/>
      <c r="I125" s="144" t="s">
        <v>22</v>
      </c>
      <c r="J125" s="76" t="str">
        <f>IF(J12="","",J12)</f>
        <v>12. 5. 2020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14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24</v>
      </c>
      <c r="D127" s="37"/>
      <c r="E127" s="37"/>
      <c r="F127" s="24" t="str">
        <f>E15</f>
        <v xml:space="preserve"> </v>
      </c>
      <c r="G127" s="37"/>
      <c r="H127" s="37"/>
      <c r="I127" s="144" t="s">
        <v>29</v>
      </c>
      <c r="J127" s="33" t="str">
        <f>E21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27</v>
      </c>
      <c r="D128" s="37"/>
      <c r="E128" s="37"/>
      <c r="F128" s="24" t="str">
        <f>IF(E18="","",E18)</f>
        <v>Vyplň údaj</v>
      </c>
      <c r="G128" s="37"/>
      <c r="H128" s="37"/>
      <c r="I128" s="144" t="s">
        <v>31</v>
      </c>
      <c r="J128" s="33" t="str">
        <f>E24</f>
        <v xml:space="preserve"> 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141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204"/>
      <c r="B130" s="205"/>
      <c r="C130" s="206" t="s">
        <v>131</v>
      </c>
      <c r="D130" s="207" t="s">
        <v>58</v>
      </c>
      <c r="E130" s="207" t="s">
        <v>54</v>
      </c>
      <c r="F130" s="207" t="s">
        <v>55</v>
      </c>
      <c r="G130" s="207" t="s">
        <v>132</v>
      </c>
      <c r="H130" s="207" t="s">
        <v>133</v>
      </c>
      <c r="I130" s="208" t="s">
        <v>134</v>
      </c>
      <c r="J130" s="209" t="s">
        <v>101</v>
      </c>
      <c r="K130" s="210" t="s">
        <v>135</v>
      </c>
      <c r="L130" s="211"/>
      <c r="M130" s="97" t="s">
        <v>1</v>
      </c>
      <c r="N130" s="98" t="s">
        <v>37</v>
      </c>
      <c r="O130" s="98" t="s">
        <v>136</v>
      </c>
      <c r="P130" s="98" t="s">
        <v>137</v>
      </c>
      <c r="Q130" s="98" t="s">
        <v>138</v>
      </c>
      <c r="R130" s="98" t="s">
        <v>139</v>
      </c>
      <c r="S130" s="98" t="s">
        <v>140</v>
      </c>
      <c r="T130" s="99" t="s">
        <v>141</v>
      </c>
      <c r="U130" s="204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</row>
    <row r="131" s="2" customFormat="1" ht="22.8" customHeight="1">
      <c r="A131" s="35"/>
      <c r="B131" s="36"/>
      <c r="C131" s="104" t="s">
        <v>142</v>
      </c>
      <c r="D131" s="37"/>
      <c r="E131" s="37"/>
      <c r="F131" s="37"/>
      <c r="G131" s="37"/>
      <c r="H131" s="37"/>
      <c r="I131" s="141"/>
      <c r="J131" s="212">
        <f>BK131</f>
        <v>0</v>
      </c>
      <c r="K131" s="37"/>
      <c r="L131" s="41"/>
      <c r="M131" s="100"/>
      <c r="N131" s="213"/>
      <c r="O131" s="101"/>
      <c r="P131" s="214">
        <f>P132+P198+P211</f>
        <v>0</v>
      </c>
      <c r="Q131" s="101"/>
      <c r="R131" s="214">
        <f>R132+R198+R211</f>
        <v>0</v>
      </c>
      <c r="S131" s="101"/>
      <c r="T131" s="215">
        <f>T132+T198+T211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72</v>
      </c>
      <c r="AU131" s="14" t="s">
        <v>103</v>
      </c>
      <c r="BK131" s="216">
        <f>BK132+BK198+BK211</f>
        <v>0</v>
      </c>
    </row>
    <row r="132" s="12" customFormat="1" ht="25.92" customHeight="1">
      <c r="A132" s="12"/>
      <c r="B132" s="217"/>
      <c r="C132" s="218"/>
      <c r="D132" s="219" t="s">
        <v>72</v>
      </c>
      <c r="E132" s="220" t="s">
        <v>143</v>
      </c>
      <c r="F132" s="220" t="s">
        <v>144</v>
      </c>
      <c r="G132" s="218"/>
      <c r="H132" s="218"/>
      <c r="I132" s="221"/>
      <c r="J132" s="222">
        <f>BK132</f>
        <v>0</v>
      </c>
      <c r="K132" s="218"/>
      <c r="L132" s="223"/>
      <c r="M132" s="224"/>
      <c r="N132" s="225"/>
      <c r="O132" s="225"/>
      <c r="P132" s="226">
        <f>P133+P143+P155+P157+P173+P177+P179+P193+P196</f>
        <v>0</v>
      </c>
      <c r="Q132" s="225"/>
      <c r="R132" s="226">
        <f>R133+R143+R155+R157+R173+R177+R179+R193+R196</f>
        <v>0</v>
      </c>
      <c r="S132" s="225"/>
      <c r="T132" s="227">
        <f>T133+T143+T155+T157+T173+T177+T179+T193+T196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8" t="s">
        <v>81</v>
      </c>
      <c r="AT132" s="229" t="s">
        <v>72</v>
      </c>
      <c r="AU132" s="229" t="s">
        <v>73</v>
      </c>
      <c r="AY132" s="228" t="s">
        <v>145</v>
      </c>
      <c r="BK132" s="230">
        <f>BK133+BK143+BK155+BK157+BK173+BK177+BK179+BK193+BK196</f>
        <v>0</v>
      </c>
    </row>
    <row r="133" s="12" customFormat="1" ht="22.8" customHeight="1">
      <c r="A133" s="12"/>
      <c r="B133" s="217"/>
      <c r="C133" s="218"/>
      <c r="D133" s="219" t="s">
        <v>72</v>
      </c>
      <c r="E133" s="231" t="s">
        <v>81</v>
      </c>
      <c r="F133" s="231" t="s">
        <v>146</v>
      </c>
      <c r="G133" s="218"/>
      <c r="H133" s="218"/>
      <c r="I133" s="221"/>
      <c r="J133" s="232">
        <f>BK133</f>
        <v>0</v>
      </c>
      <c r="K133" s="218"/>
      <c r="L133" s="223"/>
      <c r="M133" s="224"/>
      <c r="N133" s="225"/>
      <c r="O133" s="225"/>
      <c r="P133" s="226">
        <f>SUM(P134:P142)</f>
        <v>0</v>
      </c>
      <c r="Q133" s="225"/>
      <c r="R133" s="226">
        <f>SUM(R134:R142)</f>
        <v>0</v>
      </c>
      <c r="S133" s="225"/>
      <c r="T133" s="227">
        <f>SUM(T134:T142)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8" t="s">
        <v>81</v>
      </c>
      <c r="AT133" s="229" t="s">
        <v>72</v>
      </c>
      <c r="AU133" s="229" t="s">
        <v>81</v>
      </c>
      <c r="AY133" s="228" t="s">
        <v>145</v>
      </c>
      <c r="BK133" s="230">
        <f>SUM(BK134:BK142)</f>
        <v>0</v>
      </c>
    </row>
    <row r="134" s="2" customFormat="1" ht="21.75" customHeight="1">
      <c r="A134" s="35"/>
      <c r="B134" s="36"/>
      <c r="C134" s="233" t="s">
        <v>81</v>
      </c>
      <c r="D134" s="233" t="s">
        <v>147</v>
      </c>
      <c r="E134" s="234" t="s">
        <v>979</v>
      </c>
      <c r="F134" s="235" t="s">
        <v>980</v>
      </c>
      <c r="G134" s="236" t="s">
        <v>160</v>
      </c>
      <c r="H134" s="237">
        <v>135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38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151</v>
      </c>
      <c r="AT134" s="245" t="s">
        <v>147</v>
      </c>
      <c r="AU134" s="245" t="s">
        <v>83</v>
      </c>
      <c r="AY134" s="14" t="s">
        <v>145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81</v>
      </c>
      <c r="BK134" s="246">
        <f>ROUND(I134*H134,2)</f>
        <v>0</v>
      </c>
      <c r="BL134" s="14" t="s">
        <v>151</v>
      </c>
      <c r="BM134" s="245" t="s">
        <v>83</v>
      </c>
    </row>
    <row r="135" s="2" customFormat="1" ht="21.75" customHeight="1">
      <c r="A135" s="35"/>
      <c r="B135" s="36"/>
      <c r="C135" s="233" t="s">
        <v>83</v>
      </c>
      <c r="D135" s="233" t="s">
        <v>147</v>
      </c>
      <c r="E135" s="234" t="s">
        <v>981</v>
      </c>
      <c r="F135" s="235" t="s">
        <v>982</v>
      </c>
      <c r="G135" s="236" t="s">
        <v>160</v>
      </c>
      <c r="H135" s="237">
        <v>135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38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151</v>
      </c>
      <c r="AT135" s="245" t="s">
        <v>147</v>
      </c>
      <c r="AU135" s="245" t="s">
        <v>83</v>
      </c>
      <c r="AY135" s="14" t="s">
        <v>145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81</v>
      </c>
      <c r="BK135" s="246">
        <f>ROUND(I135*H135,2)</f>
        <v>0</v>
      </c>
      <c r="BL135" s="14" t="s">
        <v>151</v>
      </c>
      <c r="BM135" s="245" t="s">
        <v>151</v>
      </c>
    </row>
    <row r="136" s="2" customFormat="1" ht="21.75" customHeight="1">
      <c r="A136" s="35"/>
      <c r="B136" s="36"/>
      <c r="C136" s="233" t="s">
        <v>154</v>
      </c>
      <c r="D136" s="233" t="s">
        <v>147</v>
      </c>
      <c r="E136" s="234" t="s">
        <v>166</v>
      </c>
      <c r="F136" s="235" t="s">
        <v>167</v>
      </c>
      <c r="G136" s="236" t="s">
        <v>160</v>
      </c>
      <c r="H136" s="237">
        <v>633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38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151</v>
      </c>
      <c r="AT136" s="245" t="s">
        <v>147</v>
      </c>
      <c r="AU136" s="245" t="s">
        <v>83</v>
      </c>
      <c r="AY136" s="14" t="s">
        <v>145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81</v>
      </c>
      <c r="BK136" s="246">
        <f>ROUND(I136*H136,2)</f>
        <v>0</v>
      </c>
      <c r="BL136" s="14" t="s">
        <v>151</v>
      </c>
      <c r="BM136" s="245" t="s">
        <v>157</v>
      </c>
    </row>
    <row r="137" s="2" customFormat="1" ht="21.75" customHeight="1">
      <c r="A137" s="35"/>
      <c r="B137" s="36"/>
      <c r="C137" s="233" t="s">
        <v>151</v>
      </c>
      <c r="D137" s="233" t="s">
        <v>147</v>
      </c>
      <c r="E137" s="234" t="s">
        <v>983</v>
      </c>
      <c r="F137" s="235" t="s">
        <v>984</v>
      </c>
      <c r="G137" s="236" t="s">
        <v>172</v>
      </c>
      <c r="H137" s="237">
        <v>355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38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151</v>
      </c>
      <c r="AT137" s="245" t="s">
        <v>147</v>
      </c>
      <c r="AU137" s="245" t="s">
        <v>83</v>
      </c>
      <c r="AY137" s="14" t="s">
        <v>145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81</v>
      </c>
      <c r="BK137" s="246">
        <f>ROUND(I137*H137,2)</f>
        <v>0</v>
      </c>
      <c r="BL137" s="14" t="s">
        <v>151</v>
      </c>
      <c r="BM137" s="245" t="s">
        <v>161</v>
      </c>
    </row>
    <row r="138" s="2" customFormat="1" ht="21.75" customHeight="1">
      <c r="A138" s="35"/>
      <c r="B138" s="36"/>
      <c r="C138" s="233" t="s">
        <v>162</v>
      </c>
      <c r="D138" s="233" t="s">
        <v>147</v>
      </c>
      <c r="E138" s="234" t="s">
        <v>985</v>
      </c>
      <c r="F138" s="235" t="s">
        <v>986</v>
      </c>
      <c r="G138" s="236" t="s">
        <v>172</v>
      </c>
      <c r="H138" s="237">
        <v>64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38</v>
      </c>
      <c r="O138" s="88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151</v>
      </c>
      <c r="AT138" s="245" t="s">
        <v>147</v>
      </c>
      <c r="AU138" s="245" t="s">
        <v>83</v>
      </c>
      <c r="AY138" s="14" t="s">
        <v>145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81</v>
      </c>
      <c r="BK138" s="246">
        <f>ROUND(I138*H138,2)</f>
        <v>0</v>
      </c>
      <c r="BL138" s="14" t="s">
        <v>151</v>
      </c>
      <c r="BM138" s="245" t="s">
        <v>165</v>
      </c>
    </row>
    <row r="139" s="2" customFormat="1" ht="21.75" customHeight="1">
      <c r="A139" s="35"/>
      <c r="B139" s="36"/>
      <c r="C139" s="233" t="s">
        <v>157</v>
      </c>
      <c r="D139" s="233" t="s">
        <v>147</v>
      </c>
      <c r="E139" s="234" t="s">
        <v>185</v>
      </c>
      <c r="F139" s="235" t="s">
        <v>186</v>
      </c>
      <c r="G139" s="236" t="s">
        <v>172</v>
      </c>
      <c r="H139" s="237">
        <v>370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38</v>
      </c>
      <c r="O139" s="88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151</v>
      </c>
      <c r="AT139" s="245" t="s">
        <v>147</v>
      </c>
      <c r="AU139" s="245" t="s">
        <v>83</v>
      </c>
      <c r="AY139" s="14" t="s">
        <v>145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81</v>
      </c>
      <c r="BK139" s="246">
        <f>ROUND(I139*H139,2)</f>
        <v>0</v>
      </c>
      <c r="BL139" s="14" t="s">
        <v>151</v>
      </c>
      <c r="BM139" s="245" t="s">
        <v>168</v>
      </c>
    </row>
    <row r="140" s="2" customFormat="1" ht="21.75" customHeight="1">
      <c r="A140" s="35"/>
      <c r="B140" s="36"/>
      <c r="C140" s="233" t="s">
        <v>169</v>
      </c>
      <c r="D140" s="233" t="s">
        <v>147</v>
      </c>
      <c r="E140" s="234" t="s">
        <v>987</v>
      </c>
      <c r="F140" s="235" t="s">
        <v>988</v>
      </c>
      <c r="G140" s="236" t="s">
        <v>190</v>
      </c>
      <c r="H140" s="237">
        <v>666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38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151</v>
      </c>
      <c r="AT140" s="245" t="s">
        <v>147</v>
      </c>
      <c r="AU140" s="245" t="s">
        <v>83</v>
      </c>
      <c r="AY140" s="14" t="s">
        <v>145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81</v>
      </c>
      <c r="BK140" s="246">
        <f>ROUND(I140*H140,2)</f>
        <v>0</v>
      </c>
      <c r="BL140" s="14" t="s">
        <v>151</v>
      </c>
      <c r="BM140" s="245" t="s">
        <v>173</v>
      </c>
    </row>
    <row r="141" s="2" customFormat="1" ht="21.75" customHeight="1">
      <c r="A141" s="35"/>
      <c r="B141" s="36"/>
      <c r="C141" s="233" t="s">
        <v>161</v>
      </c>
      <c r="D141" s="233" t="s">
        <v>147</v>
      </c>
      <c r="E141" s="234" t="s">
        <v>989</v>
      </c>
      <c r="F141" s="235" t="s">
        <v>990</v>
      </c>
      <c r="G141" s="236" t="s">
        <v>172</v>
      </c>
      <c r="H141" s="237">
        <v>49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38</v>
      </c>
      <c r="O141" s="88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151</v>
      </c>
      <c r="AT141" s="245" t="s">
        <v>147</v>
      </c>
      <c r="AU141" s="245" t="s">
        <v>83</v>
      </c>
      <c r="AY141" s="14" t="s">
        <v>145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81</v>
      </c>
      <c r="BK141" s="246">
        <f>ROUND(I141*H141,2)</f>
        <v>0</v>
      </c>
      <c r="BL141" s="14" t="s">
        <v>151</v>
      </c>
      <c r="BM141" s="245" t="s">
        <v>176</v>
      </c>
    </row>
    <row r="142" s="2" customFormat="1" ht="21.75" customHeight="1">
      <c r="A142" s="35"/>
      <c r="B142" s="36"/>
      <c r="C142" s="233" t="s">
        <v>177</v>
      </c>
      <c r="D142" s="233" t="s">
        <v>147</v>
      </c>
      <c r="E142" s="234" t="s">
        <v>196</v>
      </c>
      <c r="F142" s="235" t="s">
        <v>197</v>
      </c>
      <c r="G142" s="236" t="s">
        <v>160</v>
      </c>
      <c r="H142" s="237">
        <v>595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38</v>
      </c>
      <c r="O142" s="88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151</v>
      </c>
      <c r="AT142" s="245" t="s">
        <v>147</v>
      </c>
      <c r="AU142" s="245" t="s">
        <v>83</v>
      </c>
      <c r="AY142" s="14" t="s">
        <v>145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81</v>
      </c>
      <c r="BK142" s="246">
        <f>ROUND(I142*H142,2)</f>
        <v>0</v>
      </c>
      <c r="BL142" s="14" t="s">
        <v>151</v>
      </c>
      <c r="BM142" s="245" t="s">
        <v>180</v>
      </c>
    </row>
    <row r="143" s="12" customFormat="1" ht="22.8" customHeight="1">
      <c r="A143" s="12"/>
      <c r="B143" s="217"/>
      <c r="C143" s="218"/>
      <c r="D143" s="219" t="s">
        <v>72</v>
      </c>
      <c r="E143" s="231" t="s">
        <v>83</v>
      </c>
      <c r="F143" s="231" t="s">
        <v>199</v>
      </c>
      <c r="G143" s="218"/>
      <c r="H143" s="218"/>
      <c r="I143" s="221"/>
      <c r="J143" s="232">
        <f>BK143</f>
        <v>0</v>
      </c>
      <c r="K143" s="218"/>
      <c r="L143" s="223"/>
      <c r="M143" s="224"/>
      <c r="N143" s="225"/>
      <c r="O143" s="225"/>
      <c r="P143" s="226">
        <f>SUM(P144:P154)</f>
        <v>0</v>
      </c>
      <c r="Q143" s="225"/>
      <c r="R143" s="226">
        <f>SUM(R144:R154)</f>
        <v>0</v>
      </c>
      <c r="S143" s="225"/>
      <c r="T143" s="227">
        <f>SUM(T144:T154)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8" t="s">
        <v>81</v>
      </c>
      <c r="AT143" s="229" t="s">
        <v>72</v>
      </c>
      <c r="AU143" s="229" t="s">
        <v>81</v>
      </c>
      <c r="AY143" s="228" t="s">
        <v>145</v>
      </c>
      <c r="BK143" s="230">
        <f>SUM(BK144:BK154)</f>
        <v>0</v>
      </c>
    </row>
    <row r="144" s="2" customFormat="1" ht="21.75" customHeight="1">
      <c r="A144" s="35"/>
      <c r="B144" s="36"/>
      <c r="C144" s="233" t="s">
        <v>165</v>
      </c>
      <c r="D144" s="233" t="s">
        <v>147</v>
      </c>
      <c r="E144" s="234" t="s">
        <v>991</v>
      </c>
      <c r="F144" s="235" t="s">
        <v>992</v>
      </c>
      <c r="G144" s="236" t="s">
        <v>160</v>
      </c>
      <c r="H144" s="237">
        <v>292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38</v>
      </c>
      <c r="O144" s="88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151</v>
      </c>
      <c r="AT144" s="245" t="s">
        <v>147</v>
      </c>
      <c r="AU144" s="245" t="s">
        <v>83</v>
      </c>
      <c r="AY144" s="14" t="s">
        <v>145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81</v>
      </c>
      <c r="BK144" s="246">
        <f>ROUND(I144*H144,2)</f>
        <v>0</v>
      </c>
      <c r="BL144" s="14" t="s">
        <v>151</v>
      </c>
      <c r="BM144" s="245" t="s">
        <v>183</v>
      </c>
    </row>
    <row r="145" s="2" customFormat="1" ht="21.75" customHeight="1">
      <c r="A145" s="35"/>
      <c r="B145" s="36"/>
      <c r="C145" s="247" t="s">
        <v>184</v>
      </c>
      <c r="D145" s="247" t="s">
        <v>239</v>
      </c>
      <c r="E145" s="248" t="s">
        <v>993</v>
      </c>
      <c r="F145" s="249" t="s">
        <v>994</v>
      </c>
      <c r="G145" s="250" t="s">
        <v>160</v>
      </c>
      <c r="H145" s="251">
        <v>335.80000000000001</v>
      </c>
      <c r="I145" s="252"/>
      <c r="J145" s="253">
        <f>ROUND(I145*H145,2)</f>
        <v>0</v>
      </c>
      <c r="K145" s="254"/>
      <c r="L145" s="255"/>
      <c r="M145" s="256" t="s">
        <v>1</v>
      </c>
      <c r="N145" s="257" t="s">
        <v>38</v>
      </c>
      <c r="O145" s="8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161</v>
      </c>
      <c r="AT145" s="245" t="s">
        <v>239</v>
      </c>
      <c r="AU145" s="245" t="s">
        <v>83</v>
      </c>
      <c r="AY145" s="14" t="s">
        <v>145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81</v>
      </c>
      <c r="BK145" s="246">
        <f>ROUND(I145*H145,2)</f>
        <v>0</v>
      </c>
      <c r="BL145" s="14" t="s">
        <v>151</v>
      </c>
      <c r="BM145" s="245" t="s">
        <v>187</v>
      </c>
    </row>
    <row r="146" s="2" customFormat="1" ht="16.5" customHeight="1">
      <c r="A146" s="35"/>
      <c r="B146" s="36"/>
      <c r="C146" s="233" t="s">
        <v>168</v>
      </c>
      <c r="D146" s="233" t="s">
        <v>147</v>
      </c>
      <c r="E146" s="234" t="s">
        <v>995</v>
      </c>
      <c r="F146" s="235" t="s">
        <v>996</v>
      </c>
      <c r="G146" s="236" t="s">
        <v>172</v>
      </c>
      <c r="H146" s="237">
        <v>2.5499999999999998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38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151</v>
      </c>
      <c r="AT146" s="245" t="s">
        <v>147</v>
      </c>
      <c r="AU146" s="245" t="s">
        <v>83</v>
      </c>
      <c r="AY146" s="14" t="s">
        <v>145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81</v>
      </c>
      <c r="BK146" s="246">
        <f>ROUND(I146*H146,2)</f>
        <v>0</v>
      </c>
      <c r="BL146" s="14" t="s">
        <v>151</v>
      </c>
      <c r="BM146" s="245" t="s">
        <v>191</v>
      </c>
    </row>
    <row r="147" s="2" customFormat="1" ht="21.75" customHeight="1">
      <c r="A147" s="35"/>
      <c r="B147" s="36"/>
      <c r="C147" s="233" t="s">
        <v>192</v>
      </c>
      <c r="D147" s="233" t="s">
        <v>147</v>
      </c>
      <c r="E147" s="234" t="s">
        <v>997</v>
      </c>
      <c r="F147" s="235" t="s">
        <v>998</v>
      </c>
      <c r="G147" s="236" t="s">
        <v>172</v>
      </c>
      <c r="H147" s="237">
        <v>16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38</v>
      </c>
      <c r="O147" s="8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151</v>
      </c>
      <c r="AT147" s="245" t="s">
        <v>147</v>
      </c>
      <c r="AU147" s="245" t="s">
        <v>83</v>
      </c>
      <c r="AY147" s="14" t="s">
        <v>145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81</v>
      </c>
      <c r="BK147" s="246">
        <f>ROUND(I147*H147,2)</f>
        <v>0</v>
      </c>
      <c r="BL147" s="14" t="s">
        <v>151</v>
      </c>
      <c r="BM147" s="245" t="s">
        <v>195</v>
      </c>
    </row>
    <row r="148" s="2" customFormat="1" ht="16.5" customHeight="1">
      <c r="A148" s="35"/>
      <c r="B148" s="36"/>
      <c r="C148" s="233" t="s">
        <v>173</v>
      </c>
      <c r="D148" s="233" t="s">
        <v>147</v>
      </c>
      <c r="E148" s="234" t="s">
        <v>999</v>
      </c>
      <c r="F148" s="235" t="s">
        <v>1000</v>
      </c>
      <c r="G148" s="236" t="s">
        <v>160</v>
      </c>
      <c r="H148" s="237">
        <v>31.5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38</v>
      </c>
      <c r="O148" s="88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151</v>
      </c>
      <c r="AT148" s="245" t="s">
        <v>147</v>
      </c>
      <c r="AU148" s="245" t="s">
        <v>83</v>
      </c>
      <c r="AY148" s="14" t="s">
        <v>145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81</v>
      </c>
      <c r="BK148" s="246">
        <f>ROUND(I148*H148,2)</f>
        <v>0</v>
      </c>
      <c r="BL148" s="14" t="s">
        <v>151</v>
      </c>
      <c r="BM148" s="245" t="s">
        <v>198</v>
      </c>
    </row>
    <row r="149" s="2" customFormat="1" ht="16.5" customHeight="1">
      <c r="A149" s="35"/>
      <c r="B149" s="36"/>
      <c r="C149" s="233" t="s">
        <v>8</v>
      </c>
      <c r="D149" s="233" t="s">
        <v>147</v>
      </c>
      <c r="E149" s="234" t="s">
        <v>1001</v>
      </c>
      <c r="F149" s="235" t="s">
        <v>1002</v>
      </c>
      <c r="G149" s="236" t="s">
        <v>160</v>
      </c>
      <c r="H149" s="237">
        <v>31.5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38</v>
      </c>
      <c r="O149" s="88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151</v>
      </c>
      <c r="AT149" s="245" t="s">
        <v>147</v>
      </c>
      <c r="AU149" s="245" t="s">
        <v>83</v>
      </c>
      <c r="AY149" s="14" t="s">
        <v>145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81</v>
      </c>
      <c r="BK149" s="246">
        <f>ROUND(I149*H149,2)</f>
        <v>0</v>
      </c>
      <c r="BL149" s="14" t="s">
        <v>151</v>
      </c>
      <c r="BM149" s="245" t="s">
        <v>203</v>
      </c>
    </row>
    <row r="150" s="2" customFormat="1" ht="21.75" customHeight="1">
      <c r="A150" s="35"/>
      <c r="B150" s="36"/>
      <c r="C150" s="233" t="s">
        <v>176</v>
      </c>
      <c r="D150" s="233" t="s">
        <v>147</v>
      </c>
      <c r="E150" s="234" t="s">
        <v>1003</v>
      </c>
      <c r="F150" s="235" t="s">
        <v>1004</v>
      </c>
      <c r="G150" s="236" t="s">
        <v>160</v>
      </c>
      <c r="H150" s="237">
        <v>63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38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151</v>
      </c>
      <c r="AT150" s="245" t="s">
        <v>147</v>
      </c>
      <c r="AU150" s="245" t="s">
        <v>83</v>
      </c>
      <c r="AY150" s="14" t="s">
        <v>145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81</v>
      </c>
      <c r="BK150" s="246">
        <f>ROUND(I150*H150,2)</f>
        <v>0</v>
      </c>
      <c r="BL150" s="14" t="s">
        <v>151</v>
      </c>
      <c r="BM150" s="245" t="s">
        <v>206</v>
      </c>
    </row>
    <row r="151" s="2" customFormat="1" ht="16.5" customHeight="1">
      <c r="A151" s="35"/>
      <c r="B151" s="36"/>
      <c r="C151" s="233" t="s">
        <v>207</v>
      </c>
      <c r="D151" s="233" t="s">
        <v>147</v>
      </c>
      <c r="E151" s="234" t="s">
        <v>1005</v>
      </c>
      <c r="F151" s="235" t="s">
        <v>1006</v>
      </c>
      <c r="G151" s="236" t="s">
        <v>172</v>
      </c>
      <c r="H151" s="237">
        <v>3.1499999999999999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38</v>
      </c>
      <c r="O151" s="8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151</v>
      </c>
      <c r="AT151" s="245" t="s">
        <v>147</v>
      </c>
      <c r="AU151" s="245" t="s">
        <v>83</v>
      </c>
      <c r="AY151" s="14" t="s">
        <v>145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81</v>
      </c>
      <c r="BK151" s="246">
        <f>ROUND(I151*H151,2)</f>
        <v>0</v>
      </c>
      <c r="BL151" s="14" t="s">
        <v>151</v>
      </c>
      <c r="BM151" s="245" t="s">
        <v>210</v>
      </c>
    </row>
    <row r="152" s="2" customFormat="1" ht="16.5" customHeight="1">
      <c r="A152" s="35"/>
      <c r="B152" s="36"/>
      <c r="C152" s="233" t="s">
        <v>180</v>
      </c>
      <c r="D152" s="233" t="s">
        <v>147</v>
      </c>
      <c r="E152" s="234" t="s">
        <v>1007</v>
      </c>
      <c r="F152" s="235" t="s">
        <v>1008</v>
      </c>
      <c r="G152" s="236" t="s">
        <v>160</v>
      </c>
      <c r="H152" s="237">
        <v>14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38</v>
      </c>
      <c r="O152" s="88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151</v>
      </c>
      <c r="AT152" s="245" t="s">
        <v>147</v>
      </c>
      <c r="AU152" s="245" t="s">
        <v>83</v>
      </c>
      <c r="AY152" s="14" t="s">
        <v>145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81</v>
      </c>
      <c r="BK152" s="246">
        <f>ROUND(I152*H152,2)</f>
        <v>0</v>
      </c>
      <c r="BL152" s="14" t="s">
        <v>151</v>
      </c>
      <c r="BM152" s="245" t="s">
        <v>214</v>
      </c>
    </row>
    <row r="153" s="2" customFormat="1" ht="16.5" customHeight="1">
      <c r="A153" s="35"/>
      <c r="B153" s="36"/>
      <c r="C153" s="233" t="s">
        <v>215</v>
      </c>
      <c r="D153" s="233" t="s">
        <v>147</v>
      </c>
      <c r="E153" s="234" t="s">
        <v>1009</v>
      </c>
      <c r="F153" s="235" t="s">
        <v>1010</v>
      </c>
      <c r="G153" s="236" t="s">
        <v>160</v>
      </c>
      <c r="H153" s="237">
        <v>14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38</v>
      </c>
      <c r="O153" s="88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151</v>
      </c>
      <c r="AT153" s="245" t="s">
        <v>147</v>
      </c>
      <c r="AU153" s="245" t="s">
        <v>83</v>
      </c>
      <c r="AY153" s="14" t="s">
        <v>145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81</v>
      </c>
      <c r="BK153" s="246">
        <f>ROUND(I153*H153,2)</f>
        <v>0</v>
      </c>
      <c r="BL153" s="14" t="s">
        <v>151</v>
      </c>
      <c r="BM153" s="245" t="s">
        <v>218</v>
      </c>
    </row>
    <row r="154" s="2" customFormat="1" ht="16.5" customHeight="1">
      <c r="A154" s="35"/>
      <c r="B154" s="36"/>
      <c r="C154" s="233" t="s">
        <v>183</v>
      </c>
      <c r="D154" s="233" t="s">
        <v>147</v>
      </c>
      <c r="E154" s="234" t="s">
        <v>1011</v>
      </c>
      <c r="F154" s="235" t="s">
        <v>1012</v>
      </c>
      <c r="G154" s="236" t="s">
        <v>190</v>
      </c>
      <c r="H154" s="237">
        <v>2.4700000000000002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38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151</v>
      </c>
      <c r="AT154" s="245" t="s">
        <v>147</v>
      </c>
      <c r="AU154" s="245" t="s">
        <v>83</v>
      </c>
      <c r="AY154" s="14" t="s">
        <v>145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81</v>
      </c>
      <c r="BK154" s="246">
        <f>ROUND(I154*H154,2)</f>
        <v>0</v>
      </c>
      <c r="BL154" s="14" t="s">
        <v>151</v>
      </c>
      <c r="BM154" s="245" t="s">
        <v>221</v>
      </c>
    </row>
    <row r="155" s="12" customFormat="1" ht="22.8" customHeight="1">
      <c r="A155" s="12"/>
      <c r="B155" s="217"/>
      <c r="C155" s="218"/>
      <c r="D155" s="219" t="s">
        <v>72</v>
      </c>
      <c r="E155" s="231" t="s">
        <v>154</v>
      </c>
      <c r="F155" s="231" t="s">
        <v>288</v>
      </c>
      <c r="G155" s="218"/>
      <c r="H155" s="218"/>
      <c r="I155" s="221"/>
      <c r="J155" s="232">
        <f>BK155</f>
        <v>0</v>
      </c>
      <c r="K155" s="218"/>
      <c r="L155" s="223"/>
      <c r="M155" s="224"/>
      <c r="N155" s="225"/>
      <c r="O155" s="225"/>
      <c r="P155" s="226">
        <f>P156</f>
        <v>0</v>
      </c>
      <c r="Q155" s="225"/>
      <c r="R155" s="226">
        <f>R156</f>
        <v>0</v>
      </c>
      <c r="S155" s="225"/>
      <c r="T155" s="227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8" t="s">
        <v>81</v>
      </c>
      <c r="AT155" s="229" t="s">
        <v>72</v>
      </c>
      <c r="AU155" s="229" t="s">
        <v>81</v>
      </c>
      <c r="AY155" s="228" t="s">
        <v>145</v>
      </c>
      <c r="BK155" s="230">
        <f>BK156</f>
        <v>0</v>
      </c>
    </row>
    <row r="156" s="2" customFormat="1" ht="16.5" customHeight="1">
      <c r="A156" s="35"/>
      <c r="B156" s="36"/>
      <c r="C156" s="233" t="s">
        <v>7</v>
      </c>
      <c r="D156" s="233" t="s">
        <v>147</v>
      </c>
      <c r="E156" s="234" t="s">
        <v>1013</v>
      </c>
      <c r="F156" s="235" t="s">
        <v>1014</v>
      </c>
      <c r="G156" s="236" t="s">
        <v>172</v>
      </c>
      <c r="H156" s="237">
        <v>10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38</v>
      </c>
      <c r="O156" s="88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151</v>
      </c>
      <c r="AT156" s="245" t="s">
        <v>147</v>
      </c>
      <c r="AU156" s="245" t="s">
        <v>83</v>
      </c>
      <c r="AY156" s="14" t="s">
        <v>145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81</v>
      </c>
      <c r="BK156" s="246">
        <f>ROUND(I156*H156,2)</f>
        <v>0</v>
      </c>
      <c r="BL156" s="14" t="s">
        <v>151</v>
      </c>
      <c r="BM156" s="245" t="s">
        <v>224</v>
      </c>
    </row>
    <row r="157" s="12" customFormat="1" ht="22.8" customHeight="1">
      <c r="A157" s="12"/>
      <c r="B157" s="217"/>
      <c r="C157" s="218"/>
      <c r="D157" s="219" t="s">
        <v>72</v>
      </c>
      <c r="E157" s="231" t="s">
        <v>162</v>
      </c>
      <c r="F157" s="231" t="s">
        <v>386</v>
      </c>
      <c r="G157" s="218"/>
      <c r="H157" s="218"/>
      <c r="I157" s="221"/>
      <c r="J157" s="232">
        <f>BK157</f>
        <v>0</v>
      </c>
      <c r="K157" s="218"/>
      <c r="L157" s="223"/>
      <c r="M157" s="224"/>
      <c r="N157" s="225"/>
      <c r="O157" s="225"/>
      <c r="P157" s="226">
        <f>SUM(P158:P172)</f>
        <v>0</v>
      </c>
      <c r="Q157" s="225"/>
      <c r="R157" s="226">
        <f>SUM(R158:R172)</f>
        <v>0</v>
      </c>
      <c r="S157" s="225"/>
      <c r="T157" s="227">
        <f>SUM(T158:T172)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8" t="s">
        <v>81</v>
      </c>
      <c r="AT157" s="229" t="s">
        <v>72</v>
      </c>
      <c r="AU157" s="229" t="s">
        <v>81</v>
      </c>
      <c r="AY157" s="228" t="s">
        <v>145</v>
      </c>
      <c r="BK157" s="230">
        <f>SUM(BK158:BK172)</f>
        <v>0</v>
      </c>
    </row>
    <row r="158" s="2" customFormat="1" ht="21.75" customHeight="1">
      <c r="A158" s="35"/>
      <c r="B158" s="36"/>
      <c r="C158" s="233" t="s">
        <v>187</v>
      </c>
      <c r="D158" s="233" t="s">
        <v>147</v>
      </c>
      <c r="E158" s="234" t="s">
        <v>1015</v>
      </c>
      <c r="F158" s="235" t="s">
        <v>1016</v>
      </c>
      <c r="G158" s="236" t="s">
        <v>172</v>
      </c>
      <c r="H158" s="237">
        <v>1.2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38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151</v>
      </c>
      <c r="AT158" s="245" t="s">
        <v>147</v>
      </c>
      <c r="AU158" s="245" t="s">
        <v>83</v>
      </c>
      <c r="AY158" s="14" t="s">
        <v>145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81</v>
      </c>
      <c r="BK158" s="246">
        <f>ROUND(I158*H158,2)</f>
        <v>0</v>
      </c>
      <c r="BL158" s="14" t="s">
        <v>151</v>
      </c>
      <c r="BM158" s="245" t="s">
        <v>225</v>
      </c>
    </row>
    <row r="159" s="2" customFormat="1" ht="21.75" customHeight="1">
      <c r="A159" s="35"/>
      <c r="B159" s="36"/>
      <c r="C159" s="233" t="s">
        <v>226</v>
      </c>
      <c r="D159" s="233" t="s">
        <v>147</v>
      </c>
      <c r="E159" s="234" t="s">
        <v>1017</v>
      </c>
      <c r="F159" s="235" t="s">
        <v>1018</v>
      </c>
      <c r="G159" s="236" t="s">
        <v>160</v>
      </c>
      <c r="H159" s="237">
        <v>609</v>
      </c>
      <c r="I159" s="238"/>
      <c r="J159" s="239">
        <f>ROUND(I159*H159,2)</f>
        <v>0</v>
      </c>
      <c r="K159" s="240"/>
      <c r="L159" s="41"/>
      <c r="M159" s="241" t="s">
        <v>1</v>
      </c>
      <c r="N159" s="242" t="s">
        <v>38</v>
      </c>
      <c r="O159" s="88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5" t="s">
        <v>151</v>
      </c>
      <c r="AT159" s="245" t="s">
        <v>147</v>
      </c>
      <c r="AU159" s="245" t="s">
        <v>83</v>
      </c>
      <c r="AY159" s="14" t="s">
        <v>145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4" t="s">
        <v>81</v>
      </c>
      <c r="BK159" s="246">
        <f>ROUND(I159*H159,2)</f>
        <v>0</v>
      </c>
      <c r="BL159" s="14" t="s">
        <v>151</v>
      </c>
      <c r="BM159" s="245" t="s">
        <v>227</v>
      </c>
    </row>
    <row r="160" s="2" customFormat="1" ht="21.75" customHeight="1">
      <c r="A160" s="35"/>
      <c r="B160" s="36"/>
      <c r="C160" s="233" t="s">
        <v>191</v>
      </c>
      <c r="D160" s="233" t="s">
        <v>147</v>
      </c>
      <c r="E160" s="234" t="s">
        <v>1019</v>
      </c>
      <c r="F160" s="235" t="s">
        <v>1020</v>
      </c>
      <c r="G160" s="236" t="s">
        <v>160</v>
      </c>
      <c r="H160" s="237">
        <v>10.800000000000001</v>
      </c>
      <c r="I160" s="238"/>
      <c r="J160" s="239">
        <f>ROUND(I160*H160,2)</f>
        <v>0</v>
      </c>
      <c r="K160" s="240"/>
      <c r="L160" s="41"/>
      <c r="M160" s="241" t="s">
        <v>1</v>
      </c>
      <c r="N160" s="242" t="s">
        <v>38</v>
      </c>
      <c r="O160" s="88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5" t="s">
        <v>151</v>
      </c>
      <c r="AT160" s="245" t="s">
        <v>147</v>
      </c>
      <c r="AU160" s="245" t="s">
        <v>83</v>
      </c>
      <c r="AY160" s="14" t="s">
        <v>145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4" t="s">
        <v>81</v>
      </c>
      <c r="BK160" s="246">
        <f>ROUND(I160*H160,2)</f>
        <v>0</v>
      </c>
      <c r="BL160" s="14" t="s">
        <v>151</v>
      </c>
      <c r="BM160" s="245" t="s">
        <v>230</v>
      </c>
    </row>
    <row r="161" s="2" customFormat="1" ht="21.75" customHeight="1">
      <c r="A161" s="35"/>
      <c r="B161" s="36"/>
      <c r="C161" s="233" t="s">
        <v>231</v>
      </c>
      <c r="D161" s="233" t="s">
        <v>147</v>
      </c>
      <c r="E161" s="234" t="s">
        <v>1021</v>
      </c>
      <c r="F161" s="235" t="s">
        <v>1022</v>
      </c>
      <c r="G161" s="236" t="s">
        <v>160</v>
      </c>
      <c r="H161" s="237">
        <v>609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38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151</v>
      </c>
      <c r="AT161" s="245" t="s">
        <v>147</v>
      </c>
      <c r="AU161" s="245" t="s">
        <v>83</v>
      </c>
      <c r="AY161" s="14" t="s">
        <v>145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81</v>
      </c>
      <c r="BK161" s="246">
        <f>ROUND(I161*H161,2)</f>
        <v>0</v>
      </c>
      <c r="BL161" s="14" t="s">
        <v>151</v>
      </c>
      <c r="BM161" s="245" t="s">
        <v>234</v>
      </c>
    </row>
    <row r="162" s="2" customFormat="1" ht="16.5" customHeight="1">
      <c r="A162" s="35"/>
      <c r="B162" s="36"/>
      <c r="C162" s="233" t="s">
        <v>195</v>
      </c>
      <c r="D162" s="233" t="s">
        <v>147</v>
      </c>
      <c r="E162" s="234" t="s">
        <v>1023</v>
      </c>
      <c r="F162" s="235" t="s">
        <v>1024</v>
      </c>
      <c r="G162" s="236" t="s">
        <v>160</v>
      </c>
      <c r="H162" s="237">
        <v>420</v>
      </c>
      <c r="I162" s="238"/>
      <c r="J162" s="239">
        <f>ROUND(I162*H162,2)</f>
        <v>0</v>
      </c>
      <c r="K162" s="240"/>
      <c r="L162" s="41"/>
      <c r="M162" s="241" t="s">
        <v>1</v>
      </c>
      <c r="N162" s="242" t="s">
        <v>38</v>
      </c>
      <c r="O162" s="88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5" t="s">
        <v>151</v>
      </c>
      <c r="AT162" s="245" t="s">
        <v>147</v>
      </c>
      <c r="AU162" s="245" t="s">
        <v>83</v>
      </c>
      <c r="AY162" s="14" t="s">
        <v>145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4" t="s">
        <v>81</v>
      </c>
      <c r="BK162" s="246">
        <f>ROUND(I162*H162,2)</f>
        <v>0</v>
      </c>
      <c r="BL162" s="14" t="s">
        <v>151</v>
      </c>
      <c r="BM162" s="245" t="s">
        <v>237</v>
      </c>
    </row>
    <row r="163" s="2" customFormat="1" ht="16.5" customHeight="1">
      <c r="A163" s="35"/>
      <c r="B163" s="36"/>
      <c r="C163" s="247" t="s">
        <v>238</v>
      </c>
      <c r="D163" s="247" t="s">
        <v>239</v>
      </c>
      <c r="E163" s="248" t="s">
        <v>401</v>
      </c>
      <c r="F163" s="249" t="s">
        <v>402</v>
      </c>
      <c r="G163" s="250" t="s">
        <v>190</v>
      </c>
      <c r="H163" s="251">
        <v>249</v>
      </c>
      <c r="I163" s="252"/>
      <c r="J163" s="253">
        <f>ROUND(I163*H163,2)</f>
        <v>0</v>
      </c>
      <c r="K163" s="254"/>
      <c r="L163" s="255"/>
      <c r="M163" s="256" t="s">
        <v>1</v>
      </c>
      <c r="N163" s="257" t="s">
        <v>38</v>
      </c>
      <c r="O163" s="88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161</v>
      </c>
      <c r="AT163" s="245" t="s">
        <v>239</v>
      </c>
      <c r="AU163" s="245" t="s">
        <v>83</v>
      </c>
      <c r="AY163" s="14" t="s">
        <v>145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81</v>
      </c>
      <c r="BK163" s="246">
        <f>ROUND(I163*H163,2)</f>
        <v>0</v>
      </c>
      <c r="BL163" s="14" t="s">
        <v>151</v>
      </c>
      <c r="BM163" s="245" t="s">
        <v>242</v>
      </c>
    </row>
    <row r="164" s="2" customFormat="1" ht="21.75" customHeight="1">
      <c r="A164" s="35"/>
      <c r="B164" s="36"/>
      <c r="C164" s="233" t="s">
        <v>198</v>
      </c>
      <c r="D164" s="233" t="s">
        <v>147</v>
      </c>
      <c r="E164" s="234" t="s">
        <v>1025</v>
      </c>
      <c r="F164" s="235" t="s">
        <v>1026</v>
      </c>
      <c r="G164" s="236" t="s">
        <v>160</v>
      </c>
      <c r="H164" s="237">
        <v>20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38</v>
      </c>
      <c r="O164" s="88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151</v>
      </c>
      <c r="AT164" s="245" t="s">
        <v>147</v>
      </c>
      <c r="AU164" s="245" t="s">
        <v>83</v>
      </c>
      <c r="AY164" s="14" t="s">
        <v>145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81</v>
      </c>
      <c r="BK164" s="246">
        <f>ROUND(I164*H164,2)</f>
        <v>0</v>
      </c>
      <c r="BL164" s="14" t="s">
        <v>151</v>
      </c>
      <c r="BM164" s="245" t="s">
        <v>245</v>
      </c>
    </row>
    <row r="165" s="2" customFormat="1" ht="21.75" customHeight="1">
      <c r="A165" s="35"/>
      <c r="B165" s="36"/>
      <c r="C165" s="233" t="s">
        <v>246</v>
      </c>
      <c r="D165" s="233" t="s">
        <v>147</v>
      </c>
      <c r="E165" s="234" t="s">
        <v>1027</v>
      </c>
      <c r="F165" s="235" t="s">
        <v>1028</v>
      </c>
      <c r="G165" s="236" t="s">
        <v>160</v>
      </c>
      <c r="H165" s="237">
        <v>520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38</v>
      </c>
      <c r="O165" s="88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151</v>
      </c>
      <c r="AT165" s="245" t="s">
        <v>147</v>
      </c>
      <c r="AU165" s="245" t="s">
        <v>83</v>
      </c>
      <c r="AY165" s="14" t="s">
        <v>145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81</v>
      </c>
      <c r="BK165" s="246">
        <f>ROUND(I165*H165,2)</f>
        <v>0</v>
      </c>
      <c r="BL165" s="14" t="s">
        <v>151</v>
      </c>
      <c r="BM165" s="245" t="s">
        <v>249</v>
      </c>
    </row>
    <row r="166" s="2" customFormat="1" ht="21.75" customHeight="1">
      <c r="A166" s="35"/>
      <c r="B166" s="36"/>
      <c r="C166" s="233" t="s">
        <v>203</v>
      </c>
      <c r="D166" s="233" t="s">
        <v>147</v>
      </c>
      <c r="E166" s="234" t="s">
        <v>1029</v>
      </c>
      <c r="F166" s="235" t="s">
        <v>1030</v>
      </c>
      <c r="G166" s="236" t="s">
        <v>160</v>
      </c>
      <c r="H166" s="237">
        <v>520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38</v>
      </c>
      <c r="O166" s="88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151</v>
      </c>
      <c r="AT166" s="245" t="s">
        <v>147</v>
      </c>
      <c r="AU166" s="245" t="s">
        <v>83</v>
      </c>
      <c r="AY166" s="14" t="s">
        <v>145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81</v>
      </c>
      <c r="BK166" s="246">
        <f>ROUND(I166*H166,2)</f>
        <v>0</v>
      </c>
      <c r="BL166" s="14" t="s">
        <v>151</v>
      </c>
      <c r="BM166" s="245" t="s">
        <v>252</v>
      </c>
    </row>
    <row r="167" s="2" customFormat="1" ht="21.75" customHeight="1">
      <c r="A167" s="35"/>
      <c r="B167" s="36"/>
      <c r="C167" s="233" t="s">
        <v>253</v>
      </c>
      <c r="D167" s="233" t="s">
        <v>147</v>
      </c>
      <c r="E167" s="234" t="s">
        <v>1031</v>
      </c>
      <c r="F167" s="235" t="s">
        <v>1032</v>
      </c>
      <c r="G167" s="236" t="s">
        <v>160</v>
      </c>
      <c r="H167" s="237">
        <v>520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38</v>
      </c>
      <c r="O167" s="88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5" t="s">
        <v>151</v>
      </c>
      <c r="AT167" s="245" t="s">
        <v>147</v>
      </c>
      <c r="AU167" s="245" t="s">
        <v>83</v>
      </c>
      <c r="AY167" s="14" t="s">
        <v>145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4" t="s">
        <v>81</v>
      </c>
      <c r="BK167" s="246">
        <f>ROUND(I167*H167,2)</f>
        <v>0</v>
      </c>
      <c r="BL167" s="14" t="s">
        <v>151</v>
      </c>
      <c r="BM167" s="245" t="s">
        <v>256</v>
      </c>
    </row>
    <row r="168" s="2" customFormat="1" ht="21.75" customHeight="1">
      <c r="A168" s="35"/>
      <c r="B168" s="36"/>
      <c r="C168" s="233" t="s">
        <v>206</v>
      </c>
      <c r="D168" s="233" t="s">
        <v>147</v>
      </c>
      <c r="E168" s="234" t="s">
        <v>1033</v>
      </c>
      <c r="F168" s="235" t="s">
        <v>1034</v>
      </c>
      <c r="G168" s="236" t="s">
        <v>160</v>
      </c>
      <c r="H168" s="237">
        <v>154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38</v>
      </c>
      <c r="O168" s="88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151</v>
      </c>
      <c r="AT168" s="245" t="s">
        <v>147</v>
      </c>
      <c r="AU168" s="245" t="s">
        <v>83</v>
      </c>
      <c r="AY168" s="14" t="s">
        <v>145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81</v>
      </c>
      <c r="BK168" s="246">
        <f>ROUND(I168*H168,2)</f>
        <v>0</v>
      </c>
      <c r="BL168" s="14" t="s">
        <v>151</v>
      </c>
      <c r="BM168" s="245" t="s">
        <v>259</v>
      </c>
    </row>
    <row r="169" s="2" customFormat="1" ht="16.5" customHeight="1">
      <c r="A169" s="35"/>
      <c r="B169" s="36"/>
      <c r="C169" s="247" t="s">
        <v>260</v>
      </c>
      <c r="D169" s="247" t="s">
        <v>239</v>
      </c>
      <c r="E169" s="248" t="s">
        <v>1035</v>
      </c>
      <c r="F169" s="249" t="s">
        <v>1036</v>
      </c>
      <c r="G169" s="250" t="s">
        <v>160</v>
      </c>
      <c r="H169" s="251">
        <v>160</v>
      </c>
      <c r="I169" s="252"/>
      <c r="J169" s="253">
        <f>ROUND(I169*H169,2)</f>
        <v>0</v>
      </c>
      <c r="K169" s="254"/>
      <c r="L169" s="255"/>
      <c r="M169" s="256" t="s">
        <v>1</v>
      </c>
      <c r="N169" s="257" t="s">
        <v>38</v>
      </c>
      <c r="O169" s="88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5" t="s">
        <v>161</v>
      </c>
      <c r="AT169" s="245" t="s">
        <v>239</v>
      </c>
      <c r="AU169" s="245" t="s">
        <v>83</v>
      </c>
      <c r="AY169" s="14" t="s">
        <v>145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4" t="s">
        <v>81</v>
      </c>
      <c r="BK169" s="246">
        <f>ROUND(I169*H169,2)</f>
        <v>0</v>
      </c>
      <c r="BL169" s="14" t="s">
        <v>151</v>
      </c>
      <c r="BM169" s="245" t="s">
        <v>263</v>
      </c>
    </row>
    <row r="170" s="2" customFormat="1" ht="16.5" customHeight="1">
      <c r="A170" s="35"/>
      <c r="B170" s="36"/>
      <c r="C170" s="233" t="s">
        <v>210</v>
      </c>
      <c r="D170" s="233" t="s">
        <v>147</v>
      </c>
      <c r="E170" s="234" t="s">
        <v>1037</v>
      </c>
      <c r="F170" s="235" t="s">
        <v>1038</v>
      </c>
      <c r="G170" s="236" t="s">
        <v>160</v>
      </c>
      <c r="H170" s="237">
        <v>166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38</v>
      </c>
      <c r="O170" s="88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5" t="s">
        <v>151</v>
      </c>
      <c r="AT170" s="245" t="s">
        <v>147</v>
      </c>
      <c r="AU170" s="245" t="s">
        <v>83</v>
      </c>
      <c r="AY170" s="14" t="s">
        <v>145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4" t="s">
        <v>81</v>
      </c>
      <c r="BK170" s="246">
        <f>ROUND(I170*H170,2)</f>
        <v>0</v>
      </c>
      <c r="BL170" s="14" t="s">
        <v>151</v>
      </c>
      <c r="BM170" s="245" t="s">
        <v>266</v>
      </c>
    </row>
    <row r="171" s="2" customFormat="1" ht="21.75" customHeight="1">
      <c r="A171" s="35"/>
      <c r="B171" s="36"/>
      <c r="C171" s="233" t="s">
        <v>267</v>
      </c>
      <c r="D171" s="233" t="s">
        <v>147</v>
      </c>
      <c r="E171" s="234" t="s">
        <v>1039</v>
      </c>
      <c r="F171" s="235" t="s">
        <v>1040</v>
      </c>
      <c r="G171" s="236" t="s">
        <v>160</v>
      </c>
      <c r="H171" s="237">
        <v>57</v>
      </c>
      <c r="I171" s="238"/>
      <c r="J171" s="239">
        <f>ROUND(I171*H171,2)</f>
        <v>0</v>
      </c>
      <c r="K171" s="240"/>
      <c r="L171" s="41"/>
      <c r="M171" s="241" t="s">
        <v>1</v>
      </c>
      <c r="N171" s="242" t="s">
        <v>38</v>
      </c>
      <c r="O171" s="88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5" t="s">
        <v>151</v>
      </c>
      <c r="AT171" s="245" t="s">
        <v>147</v>
      </c>
      <c r="AU171" s="245" t="s">
        <v>83</v>
      </c>
      <c r="AY171" s="14" t="s">
        <v>145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4" t="s">
        <v>81</v>
      </c>
      <c r="BK171" s="246">
        <f>ROUND(I171*H171,2)</f>
        <v>0</v>
      </c>
      <c r="BL171" s="14" t="s">
        <v>151</v>
      </c>
      <c r="BM171" s="245" t="s">
        <v>270</v>
      </c>
    </row>
    <row r="172" s="2" customFormat="1" ht="16.5" customHeight="1">
      <c r="A172" s="35"/>
      <c r="B172" s="36"/>
      <c r="C172" s="247" t="s">
        <v>214</v>
      </c>
      <c r="D172" s="247" t="s">
        <v>239</v>
      </c>
      <c r="E172" s="248" t="s">
        <v>1041</v>
      </c>
      <c r="F172" s="249" t="s">
        <v>1042</v>
      </c>
      <c r="G172" s="250" t="s">
        <v>160</v>
      </c>
      <c r="H172" s="251">
        <v>59.799999999999997</v>
      </c>
      <c r="I172" s="252"/>
      <c r="J172" s="253">
        <f>ROUND(I172*H172,2)</f>
        <v>0</v>
      </c>
      <c r="K172" s="254"/>
      <c r="L172" s="255"/>
      <c r="M172" s="256" t="s">
        <v>1</v>
      </c>
      <c r="N172" s="257" t="s">
        <v>38</v>
      </c>
      <c r="O172" s="88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5" t="s">
        <v>161</v>
      </c>
      <c r="AT172" s="245" t="s">
        <v>239</v>
      </c>
      <c r="AU172" s="245" t="s">
        <v>83</v>
      </c>
      <c r="AY172" s="14" t="s">
        <v>145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4" t="s">
        <v>81</v>
      </c>
      <c r="BK172" s="246">
        <f>ROUND(I172*H172,2)</f>
        <v>0</v>
      </c>
      <c r="BL172" s="14" t="s">
        <v>151</v>
      </c>
      <c r="BM172" s="245" t="s">
        <v>273</v>
      </c>
    </row>
    <row r="173" s="12" customFormat="1" ht="22.8" customHeight="1">
      <c r="A173" s="12"/>
      <c r="B173" s="217"/>
      <c r="C173" s="218"/>
      <c r="D173" s="219" t="s">
        <v>72</v>
      </c>
      <c r="E173" s="231" t="s">
        <v>157</v>
      </c>
      <c r="F173" s="231" t="s">
        <v>411</v>
      </c>
      <c r="G173" s="218"/>
      <c r="H173" s="218"/>
      <c r="I173" s="221"/>
      <c r="J173" s="232">
        <f>BK173</f>
        <v>0</v>
      </c>
      <c r="K173" s="218"/>
      <c r="L173" s="223"/>
      <c r="M173" s="224"/>
      <c r="N173" s="225"/>
      <c r="O173" s="225"/>
      <c r="P173" s="226">
        <f>SUM(P174:P176)</f>
        <v>0</v>
      </c>
      <c r="Q173" s="225"/>
      <c r="R173" s="226">
        <f>SUM(R174:R176)</f>
        <v>0</v>
      </c>
      <c r="S173" s="225"/>
      <c r="T173" s="227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8" t="s">
        <v>81</v>
      </c>
      <c r="AT173" s="229" t="s">
        <v>72</v>
      </c>
      <c r="AU173" s="229" t="s">
        <v>81</v>
      </c>
      <c r="AY173" s="228" t="s">
        <v>145</v>
      </c>
      <c r="BK173" s="230">
        <f>SUM(BK174:BK176)</f>
        <v>0</v>
      </c>
    </row>
    <row r="174" s="2" customFormat="1" ht="21.75" customHeight="1">
      <c r="A174" s="35"/>
      <c r="B174" s="36"/>
      <c r="C174" s="233" t="s">
        <v>274</v>
      </c>
      <c r="D174" s="233" t="s">
        <v>147</v>
      </c>
      <c r="E174" s="234" t="s">
        <v>1043</v>
      </c>
      <c r="F174" s="235" t="s">
        <v>1044</v>
      </c>
      <c r="G174" s="236" t="s">
        <v>160</v>
      </c>
      <c r="H174" s="237">
        <v>28.300000000000001</v>
      </c>
      <c r="I174" s="238"/>
      <c r="J174" s="239">
        <f>ROUND(I174*H174,2)</f>
        <v>0</v>
      </c>
      <c r="K174" s="240"/>
      <c r="L174" s="41"/>
      <c r="M174" s="241" t="s">
        <v>1</v>
      </c>
      <c r="N174" s="242" t="s">
        <v>38</v>
      </c>
      <c r="O174" s="88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5" t="s">
        <v>151</v>
      </c>
      <c r="AT174" s="245" t="s">
        <v>147</v>
      </c>
      <c r="AU174" s="245" t="s">
        <v>83</v>
      </c>
      <c r="AY174" s="14" t="s">
        <v>145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4" t="s">
        <v>81</v>
      </c>
      <c r="BK174" s="246">
        <f>ROUND(I174*H174,2)</f>
        <v>0</v>
      </c>
      <c r="BL174" s="14" t="s">
        <v>151</v>
      </c>
      <c r="BM174" s="245" t="s">
        <v>277</v>
      </c>
    </row>
    <row r="175" s="2" customFormat="1" ht="21.75" customHeight="1">
      <c r="A175" s="35"/>
      <c r="B175" s="36"/>
      <c r="C175" s="233" t="s">
        <v>218</v>
      </c>
      <c r="D175" s="233" t="s">
        <v>147</v>
      </c>
      <c r="E175" s="234" t="s">
        <v>1045</v>
      </c>
      <c r="F175" s="235" t="s">
        <v>1046</v>
      </c>
      <c r="G175" s="236" t="s">
        <v>160</v>
      </c>
      <c r="H175" s="237">
        <v>28.300000000000001</v>
      </c>
      <c r="I175" s="238"/>
      <c r="J175" s="239">
        <f>ROUND(I175*H175,2)</f>
        <v>0</v>
      </c>
      <c r="K175" s="240"/>
      <c r="L175" s="41"/>
      <c r="M175" s="241" t="s">
        <v>1</v>
      </c>
      <c r="N175" s="242" t="s">
        <v>38</v>
      </c>
      <c r="O175" s="88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151</v>
      </c>
      <c r="AT175" s="245" t="s">
        <v>147</v>
      </c>
      <c r="AU175" s="245" t="s">
        <v>83</v>
      </c>
      <c r="AY175" s="14" t="s">
        <v>145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81</v>
      </c>
      <c r="BK175" s="246">
        <f>ROUND(I175*H175,2)</f>
        <v>0</v>
      </c>
      <c r="BL175" s="14" t="s">
        <v>151</v>
      </c>
      <c r="BM175" s="245" t="s">
        <v>280</v>
      </c>
    </row>
    <row r="176" s="2" customFormat="1" ht="21.75" customHeight="1">
      <c r="A176" s="35"/>
      <c r="B176" s="36"/>
      <c r="C176" s="233" t="s">
        <v>281</v>
      </c>
      <c r="D176" s="233" t="s">
        <v>147</v>
      </c>
      <c r="E176" s="234" t="s">
        <v>1047</v>
      </c>
      <c r="F176" s="235" t="s">
        <v>1048</v>
      </c>
      <c r="G176" s="236" t="s">
        <v>160</v>
      </c>
      <c r="H176" s="237">
        <v>317</v>
      </c>
      <c r="I176" s="238"/>
      <c r="J176" s="239">
        <f>ROUND(I176*H176,2)</f>
        <v>0</v>
      </c>
      <c r="K176" s="240"/>
      <c r="L176" s="41"/>
      <c r="M176" s="241" t="s">
        <v>1</v>
      </c>
      <c r="N176" s="242" t="s">
        <v>38</v>
      </c>
      <c r="O176" s="88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5" t="s">
        <v>151</v>
      </c>
      <c r="AT176" s="245" t="s">
        <v>147</v>
      </c>
      <c r="AU176" s="245" t="s">
        <v>83</v>
      </c>
      <c r="AY176" s="14" t="s">
        <v>145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4" t="s">
        <v>81</v>
      </c>
      <c r="BK176" s="246">
        <f>ROUND(I176*H176,2)</f>
        <v>0</v>
      </c>
      <c r="BL176" s="14" t="s">
        <v>151</v>
      </c>
      <c r="BM176" s="245" t="s">
        <v>284</v>
      </c>
    </row>
    <row r="177" s="12" customFormat="1" ht="22.8" customHeight="1">
      <c r="A177" s="12"/>
      <c r="B177" s="217"/>
      <c r="C177" s="218"/>
      <c r="D177" s="219" t="s">
        <v>72</v>
      </c>
      <c r="E177" s="231" t="s">
        <v>161</v>
      </c>
      <c r="F177" s="231" t="s">
        <v>1049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P178</f>
        <v>0</v>
      </c>
      <c r="Q177" s="225"/>
      <c r="R177" s="226">
        <f>R178</f>
        <v>0</v>
      </c>
      <c r="S177" s="225"/>
      <c r="T177" s="227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81</v>
      </c>
      <c r="AT177" s="229" t="s">
        <v>72</v>
      </c>
      <c r="AU177" s="229" t="s">
        <v>81</v>
      </c>
      <c r="AY177" s="228" t="s">
        <v>145</v>
      </c>
      <c r="BK177" s="230">
        <f>BK178</f>
        <v>0</v>
      </c>
    </row>
    <row r="178" s="2" customFormat="1" ht="21.75" customHeight="1">
      <c r="A178" s="35"/>
      <c r="B178" s="36"/>
      <c r="C178" s="233" t="s">
        <v>221</v>
      </c>
      <c r="D178" s="233" t="s">
        <v>147</v>
      </c>
      <c r="E178" s="234" t="s">
        <v>1050</v>
      </c>
      <c r="F178" s="235" t="s">
        <v>1051</v>
      </c>
      <c r="G178" s="236" t="s">
        <v>150</v>
      </c>
      <c r="H178" s="237">
        <v>2</v>
      </c>
      <c r="I178" s="238"/>
      <c r="J178" s="239">
        <f>ROUND(I178*H178,2)</f>
        <v>0</v>
      </c>
      <c r="K178" s="240"/>
      <c r="L178" s="41"/>
      <c r="M178" s="241" t="s">
        <v>1</v>
      </c>
      <c r="N178" s="242" t="s">
        <v>38</v>
      </c>
      <c r="O178" s="88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5" t="s">
        <v>151</v>
      </c>
      <c r="AT178" s="245" t="s">
        <v>147</v>
      </c>
      <c r="AU178" s="245" t="s">
        <v>83</v>
      </c>
      <c r="AY178" s="14" t="s">
        <v>145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4" t="s">
        <v>81</v>
      </c>
      <c r="BK178" s="246">
        <f>ROUND(I178*H178,2)</f>
        <v>0</v>
      </c>
      <c r="BL178" s="14" t="s">
        <v>151</v>
      </c>
      <c r="BM178" s="245" t="s">
        <v>287</v>
      </c>
    </row>
    <row r="179" s="12" customFormat="1" ht="22.8" customHeight="1">
      <c r="A179" s="12"/>
      <c r="B179" s="217"/>
      <c r="C179" s="218"/>
      <c r="D179" s="219" t="s">
        <v>72</v>
      </c>
      <c r="E179" s="231" t="s">
        <v>177</v>
      </c>
      <c r="F179" s="231" t="s">
        <v>440</v>
      </c>
      <c r="G179" s="218"/>
      <c r="H179" s="218"/>
      <c r="I179" s="221"/>
      <c r="J179" s="232">
        <f>BK179</f>
        <v>0</v>
      </c>
      <c r="K179" s="218"/>
      <c r="L179" s="223"/>
      <c r="M179" s="224"/>
      <c r="N179" s="225"/>
      <c r="O179" s="225"/>
      <c r="P179" s="226">
        <f>SUM(P180:P192)</f>
        <v>0</v>
      </c>
      <c r="Q179" s="225"/>
      <c r="R179" s="226">
        <f>SUM(R180:R192)</f>
        <v>0</v>
      </c>
      <c r="S179" s="225"/>
      <c r="T179" s="227">
        <f>SUM(T180:T192)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8" t="s">
        <v>81</v>
      </c>
      <c r="AT179" s="229" t="s">
        <v>72</v>
      </c>
      <c r="AU179" s="229" t="s">
        <v>81</v>
      </c>
      <c r="AY179" s="228" t="s">
        <v>145</v>
      </c>
      <c r="BK179" s="230">
        <f>SUM(BK180:BK192)</f>
        <v>0</v>
      </c>
    </row>
    <row r="180" s="2" customFormat="1" ht="21.75" customHeight="1">
      <c r="A180" s="35"/>
      <c r="B180" s="36"/>
      <c r="C180" s="233" t="s">
        <v>289</v>
      </c>
      <c r="D180" s="233" t="s">
        <v>147</v>
      </c>
      <c r="E180" s="234" t="s">
        <v>1052</v>
      </c>
      <c r="F180" s="235" t="s">
        <v>1053</v>
      </c>
      <c r="G180" s="236" t="s">
        <v>213</v>
      </c>
      <c r="H180" s="237">
        <v>188</v>
      </c>
      <c r="I180" s="238"/>
      <c r="J180" s="239">
        <f>ROUND(I180*H180,2)</f>
        <v>0</v>
      </c>
      <c r="K180" s="240"/>
      <c r="L180" s="41"/>
      <c r="M180" s="241" t="s">
        <v>1</v>
      </c>
      <c r="N180" s="242" t="s">
        <v>38</v>
      </c>
      <c r="O180" s="88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5" t="s">
        <v>151</v>
      </c>
      <c r="AT180" s="245" t="s">
        <v>147</v>
      </c>
      <c r="AU180" s="245" t="s">
        <v>83</v>
      </c>
      <c r="AY180" s="14" t="s">
        <v>145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4" t="s">
        <v>81</v>
      </c>
      <c r="BK180" s="246">
        <f>ROUND(I180*H180,2)</f>
        <v>0</v>
      </c>
      <c r="BL180" s="14" t="s">
        <v>151</v>
      </c>
      <c r="BM180" s="245" t="s">
        <v>292</v>
      </c>
    </row>
    <row r="181" s="2" customFormat="1" ht="21.75" customHeight="1">
      <c r="A181" s="35"/>
      <c r="B181" s="36"/>
      <c r="C181" s="247" t="s">
        <v>224</v>
      </c>
      <c r="D181" s="247" t="s">
        <v>239</v>
      </c>
      <c r="E181" s="248" t="s">
        <v>1054</v>
      </c>
      <c r="F181" s="249" t="s">
        <v>1055</v>
      </c>
      <c r="G181" s="250" t="s">
        <v>213</v>
      </c>
      <c r="H181" s="251">
        <v>2</v>
      </c>
      <c r="I181" s="252"/>
      <c r="J181" s="253">
        <f>ROUND(I181*H181,2)</f>
        <v>0</v>
      </c>
      <c r="K181" s="254"/>
      <c r="L181" s="255"/>
      <c r="M181" s="256" t="s">
        <v>1</v>
      </c>
      <c r="N181" s="257" t="s">
        <v>38</v>
      </c>
      <c r="O181" s="88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5" t="s">
        <v>161</v>
      </c>
      <c r="AT181" s="245" t="s">
        <v>239</v>
      </c>
      <c r="AU181" s="245" t="s">
        <v>83</v>
      </c>
      <c r="AY181" s="14" t="s">
        <v>145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4" t="s">
        <v>81</v>
      </c>
      <c r="BK181" s="246">
        <f>ROUND(I181*H181,2)</f>
        <v>0</v>
      </c>
      <c r="BL181" s="14" t="s">
        <v>151</v>
      </c>
      <c r="BM181" s="245" t="s">
        <v>295</v>
      </c>
    </row>
    <row r="182" s="2" customFormat="1" ht="21.75" customHeight="1">
      <c r="A182" s="35"/>
      <c r="B182" s="36"/>
      <c r="C182" s="247" t="s">
        <v>296</v>
      </c>
      <c r="D182" s="247" t="s">
        <v>239</v>
      </c>
      <c r="E182" s="248" t="s">
        <v>1056</v>
      </c>
      <c r="F182" s="249" t="s">
        <v>1057</v>
      </c>
      <c r="G182" s="250" t="s">
        <v>213</v>
      </c>
      <c r="H182" s="251">
        <v>7</v>
      </c>
      <c r="I182" s="252"/>
      <c r="J182" s="253">
        <f>ROUND(I182*H182,2)</f>
        <v>0</v>
      </c>
      <c r="K182" s="254"/>
      <c r="L182" s="255"/>
      <c r="M182" s="256" t="s">
        <v>1</v>
      </c>
      <c r="N182" s="257" t="s">
        <v>38</v>
      </c>
      <c r="O182" s="88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5" t="s">
        <v>161</v>
      </c>
      <c r="AT182" s="245" t="s">
        <v>239</v>
      </c>
      <c r="AU182" s="245" t="s">
        <v>83</v>
      </c>
      <c r="AY182" s="14" t="s">
        <v>145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4" t="s">
        <v>81</v>
      </c>
      <c r="BK182" s="246">
        <f>ROUND(I182*H182,2)</f>
        <v>0</v>
      </c>
      <c r="BL182" s="14" t="s">
        <v>151</v>
      </c>
      <c r="BM182" s="245" t="s">
        <v>299</v>
      </c>
    </row>
    <row r="183" s="2" customFormat="1" ht="16.5" customHeight="1">
      <c r="A183" s="35"/>
      <c r="B183" s="36"/>
      <c r="C183" s="247" t="s">
        <v>225</v>
      </c>
      <c r="D183" s="247" t="s">
        <v>239</v>
      </c>
      <c r="E183" s="248" t="s">
        <v>1058</v>
      </c>
      <c r="F183" s="249" t="s">
        <v>1059</v>
      </c>
      <c r="G183" s="250" t="s">
        <v>213</v>
      </c>
      <c r="H183" s="251">
        <v>6</v>
      </c>
      <c r="I183" s="252"/>
      <c r="J183" s="253">
        <f>ROUND(I183*H183,2)</f>
        <v>0</v>
      </c>
      <c r="K183" s="254"/>
      <c r="L183" s="255"/>
      <c r="M183" s="256" t="s">
        <v>1</v>
      </c>
      <c r="N183" s="257" t="s">
        <v>38</v>
      </c>
      <c r="O183" s="88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5" t="s">
        <v>161</v>
      </c>
      <c r="AT183" s="245" t="s">
        <v>239</v>
      </c>
      <c r="AU183" s="245" t="s">
        <v>83</v>
      </c>
      <c r="AY183" s="14" t="s">
        <v>145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4" t="s">
        <v>81</v>
      </c>
      <c r="BK183" s="246">
        <f>ROUND(I183*H183,2)</f>
        <v>0</v>
      </c>
      <c r="BL183" s="14" t="s">
        <v>151</v>
      </c>
      <c r="BM183" s="245" t="s">
        <v>302</v>
      </c>
    </row>
    <row r="184" s="2" customFormat="1" ht="16.5" customHeight="1">
      <c r="A184" s="35"/>
      <c r="B184" s="36"/>
      <c r="C184" s="247" t="s">
        <v>303</v>
      </c>
      <c r="D184" s="247" t="s">
        <v>239</v>
      </c>
      <c r="E184" s="248" t="s">
        <v>1060</v>
      </c>
      <c r="F184" s="249" t="s">
        <v>1061</v>
      </c>
      <c r="G184" s="250" t="s">
        <v>213</v>
      </c>
      <c r="H184" s="251">
        <v>4</v>
      </c>
      <c r="I184" s="252"/>
      <c r="J184" s="253">
        <f>ROUND(I184*H184,2)</f>
        <v>0</v>
      </c>
      <c r="K184" s="254"/>
      <c r="L184" s="255"/>
      <c r="M184" s="256" t="s">
        <v>1</v>
      </c>
      <c r="N184" s="257" t="s">
        <v>38</v>
      </c>
      <c r="O184" s="88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5" t="s">
        <v>161</v>
      </c>
      <c r="AT184" s="245" t="s">
        <v>239</v>
      </c>
      <c r="AU184" s="245" t="s">
        <v>83</v>
      </c>
      <c r="AY184" s="14" t="s">
        <v>145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4" t="s">
        <v>81</v>
      </c>
      <c r="BK184" s="246">
        <f>ROUND(I184*H184,2)</f>
        <v>0</v>
      </c>
      <c r="BL184" s="14" t="s">
        <v>151</v>
      </c>
      <c r="BM184" s="245" t="s">
        <v>306</v>
      </c>
    </row>
    <row r="185" s="2" customFormat="1" ht="16.5" customHeight="1">
      <c r="A185" s="35"/>
      <c r="B185" s="36"/>
      <c r="C185" s="247" t="s">
        <v>227</v>
      </c>
      <c r="D185" s="247" t="s">
        <v>239</v>
      </c>
      <c r="E185" s="248" t="s">
        <v>1062</v>
      </c>
      <c r="F185" s="249" t="s">
        <v>1063</v>
      </c>
      <c r="G185" s="250" t="s">
        <v>213</v>
      </c>
      <c r="H185" s="251">
        <v>171</v>
      </c>
      <c r="I185" s="252"/>
      <c r="J185" s="253">
        <f>ROUND(I185*H185,2)</f>
        <v>0</v>
      </c>
      <c r="K185" s="254"/>
      <c r="L185" s="255"/>
      <c r="M185" s="256" t="s">
        <v>1</v>
      </c>
      <c r="N185" s="257" t="s">
        <v>38</v>
      </c>
      <c r="O185" s="88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5" t="s">
        <v>161</v>
      </c>
      <c r="AT185" s="245" t="s">
        <v>239</v>
      </c>
      <c r="AU185" s="245" t="s">
        <v>83</v>
      </c>
      <c r="AY185" s="14" t="s">
        <v>145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4" t="s">
        <v>81</v>
      </c>
      <c r="BK185" s="246">
        <f>ROUND(I185*H185,2)</f>
        <v>0</v>
      </c>
      <c r="BL185" s="14" t="s">
        <v>151</v>
      </c>
      <c r="BM185" s="245" t="s">
        <v>309</v>
      </c>
    </row>
    <row r="186" s="2" customFormat="1" ht="21.75" customHeight="1">
      <c r="A186" s="35"/>
      <c r="B186" s="36"/>
      <c r="C186" s="233" t="s">
        <v>310</v>
      </c>
      <c r="D186" s="233" t="s">
        <v>147</v>
      </c>
      <c r="E186" s="234" t="s">
        <v>1064</v>
      </c>
      <c r="F186" s="235" t="s">
        <v>1065</v>
      </c>
      <c r="G186" s="236" t="s">
        <v>190</v>
      </c>
      <c r="H186" s="237">
        <v>0.017000000000000001</v>
      </c>
      <c r="I186" s="238"/>
      <c r="J186" s="239">
        <f>ROUND(I186*H186,2)</f>
        <v>0</v>
      </c>
      <c r="K186" s="240"/>
      <c r="L186" s="41"/>
      <c r="M186" s="241" t="s">
        <v>1</v>
      </c>
      <c r="N186" s="242" t="s">
        <v>38</v>
      </c>
      <c r="O186" s="88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5" t="s">
        <v>151</v>
      </c>
      <c r="AT186" s="245" t="s">
        <v>147</v>
      </c>
      <c r="AU186" s="245" t="s">
        <v>83</v>
      </c>
      <c r="AY186" s="14" t="s">
        <v>145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4" t="s">
        <v>81</v>
      </c>
      <c r="BK186" s="246">
        <f>ROUND(I186*H186,2)</f>
        <v>0</v>
      </c>
      <c r="BL186" s="14" t="s">
        <v>151</v>
      </c>
      <c r="BM186" s="245" t="s">
        <v>313</v>
      </c>
    </row>
    <row r="187" s="2" customFormat="1" ht="21.75" customHeight="1">
      <c r="A187" s="35"/>
      <c r="B187" s="36"/>
      <c r="C187" s="233" t="s">
        <v>230</v>
      </c>
      <c r="D187" s="233" t="s">
        <v>147</v>
      </c>
      <c r="E187" s="234" t="s">
        <v>1066</v>
      </c>
      <c r="F187" s="235" t="s">
        <v>1067</v>
      </c>
      <c r="G187" s="236" t="s">
        <v>160</v>
      </c>
      <c r="H187" s="237">
        <v>520</v>
      </c>
      <c r="I187" s="238"/>
      <c r="J187" s="239">
        <f>ROUND(I187*H187,2)</f>
        <v>0</v>
      </c>
      <c r="K187" s="240"/>
      <c r="L187" s="41"/>
      <c r="M187" s="241" t="s">
        <v>1</v>
      </c>
      <c r="N187" s="242" t="s">
        <v>38</v>
      </c>
      <c r="O187" s="88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5" t="s">
        <v>151</v>
      </c>
      <c r="AT187" s="245" t="s">
        <v>147</v>
      </c>
      <c r="AU187" s="245" t="s">
        <v>83</v>
      </c>
      <c r="AY187" s="14" t="s">
        <v>145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4" t="s">
        <v>81</v>
      </c>
      <c r="BK187" s="246">
        <f>ROUND(I187*H187,2)</f>
        <v>0</v>
      </c>
      <c r="BL187" s="14" t="s">
        <v>151</v>
      </c>
      <c r="BM187" s="245" t="s">
        <v>316</v>
      </c>
    </row>
    <row r="188" s="2" customFormat="1" ht="21.75" customHeight="1">
      <c r="A188" s="35"/>
      <c r="B188" s="36"/>
      <c r="C188" s="233" t="s">
        <v>317</v>
      </c>
      <c r="D188" s="233" t="s">
        <v>147</v>
      </c>
      <c r="E188" s="234" t="s">
        <v>1068</v>
      </c>
      <c r="F188" s="235" t="s">
        <v>1069</v>
      </c>
      <c r="G188" s="236" t="s">
        <v>213</v>
      </c>
      <c r="H188" s="237">
        <v>30</v>
      </c>
      <c r="I188" s="238"/>
      <c r="J188" s="239">
        <f>ROUND(I188*H188,2)</f>
        <v>0</v>
      </c>
      <c r="K188" s="240"/>
      <c r="L188" s="41"/>
      <c r="M188" s="241" t="s">
        <v>1</v>
      </c>
      <c r="N188" s="242" t="s">
        <v>38</v>
      </c>
      <c r="O188" s="88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5" t="s">
        <v>151</v>
      </c>
      <c r="AT188" s="245" t="s">
        <v>147</v>
      </c>
      <c r="AU188" s="245" t="s">
        <v>83</v>
      </c>
      <c r="AY188" s="14" t="s">
        <v>145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4" t="s">
        <v>81</v>
      </c>
      <c r="BK188" s="246">
        <f>ROUND(I188*H188,2)</f>
        <v>0</v>
      </c>
      <c r="BL188" s="14" t="s">
        <v>151</v>
      </c>
      <c r="BM188" s="245" t="s">
        <v>320</v>
      </c>
    </row>
    <row r="189" s="2" customFormat="1" ht="21.75" customHeight="1">
      <c r="A189" s="35"/>
      <c r="B189" s="36"/>
      <c r="C189" s="247" t="s">
        <v>234</v>
      </c>
      <c r="D189" s="247" t="s">
        <v>239</v>
      </c>
      <c r="E189" s="248" t="s">
        <v>1070</v>
      </c>
      <c r="F189" s="249" t="s">
        <v>1071</v>
      </c>
      <c r="G189" s="250" t="s">
        <v>150</v>
      </c>
      <c r="H189" s="251">
        <v>99</v>
      </c>
      <c r="I189" s="252"/>
      <c r="J189" s="253">
        <f>ROUND(I189*H189,2)</f>
        <v>0</v>
      </c>
      <c r="K189" s="254"/>
      <c r="L189" s="255"/>
      <c r="M189" s="256" t="s">
        <v>1</v>
      </c>
      <c r="N189" s="257" t="s">
        <v>38</v>
      </c>
      <c r="O189" s="88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5" t="s">
        <v>161</v>
      </c>
      <c r="AT189" s="245" t="s">
        <v>239</v>
      </c>
      <c r="AU189" s="245" t="s">
        <v>83</v>
      </c>
      <c r="AY189" s="14" t="s">
        <v>145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4" t="s">
        <v>81</v>
      </c>
      <c r="BK189" s="246">
        <f>ROUND(I189*H189,2)</f>
        <v>0</v>
      </c>
      <c r="BL189" s="14" t="s">
        <v>151</v>
      </c>
      <c r="BM189" s="245" t="s">
        <v>323</v>
      </c>
    </row>
    <row r="190" s="2" customFormat="1" ht="16.5" customHeight="1">
      <c r="A190" s="35"/>
      <c r="B190" s="36"/>
      <c r="C190" s="233" t="s">
        <v>324</v>
      </c>
      <c r="D190" s="233" t="s">
        <v>147</v>
      </c>
      <c r="E190" s="234" t="s">
        <v>1072</v>
      </c>
      <c r="F190" s="235" t="s">
        <v>1073</v>
      </c>
      <c r="G190" s="236" t="s">
        <v>213</v>
      </c>
      <c r="H190" s="237">
        <v>15</v>
      </c>
      <c r="I190" s="238"/>
      <c r="J190" s="239">
        <f>ROUND(I190*H190,2)</f>
        <v>0</v>
      </c>
      <c r="K190" s="240"/>
      <c r="L190" s="41"/>
      <c r="M190" s="241" t="s">
        <v>1</v>
      </c>
      <c r="N190" s="242" t="s">
        <v>38</v>
      </c>
      <c r="O190" s="88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5" t="s">
        <v>151</v>
      </c>
      <c r="AT190" s="245" t="s">
        <v>147</v>
      </c>
      <c r="AU190" s="245" t="s">
        <v>83</v>
      </c>
      <c r="AY190" s="14" t="s">
        <v>145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4" t="s">
        <v>81</v>
      </c>
      <c r="BK190" s="246">
        <f>ROUND(I190*H190,2)</f>
        <v>0</v>
      </c>
      <c r="BL190" s="14" t="s">
        <v>151</v>
      </c>
      <c r="BM190" s="245" t="s">
        <v>327</v>
      </c>
    </row>
    <row r="191" s="2" customFormat="1" ht="21.75" customHeight="1">
      <c r="A191" s="35"/>
      <c r="B191" s="36"/>
      <c r="C191" s="247" t="s">
        <v>237</v>
      </c>
      <c r="D191" s="247" t="s">
        <v>239</v>
      </c>
      <c r="E191" s="248" t="s">
        <v>1074</v>
      </c>
      <c r="F191" s="249" t="s">
        <v>1075</v>
      </c>
      <c r="G191" s="250" t="s">
        <v>213</v>
      </c>
      <c r="H191" s="251">
        <v>5</v>
      </c>
      <c r="I191" s="252"/>
      <c r="J191" s="253">
        <f>ROUND(I191*H191,2)</f>
        <v>0</v>
      </c>
      <c r="K191" s="254"/>
      <c r="L191" s="255"/>
      <c r="M191" s="256" t="s">
        <v>1</v>
      </c>
      <c r="N191" s="257" t="s">
        <v>38</v>
      </c>
      <c r="O191" s="88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5" t="s">
        <v>161</v>
      </c>
      <c r="AT191" s="245" t="s">
        <v>239</v>
      </c>
      <c r="AU191" s="245" t="s">
        <v>83</v>
      </c>
      <c r="AY191" s="14" t="s">
        <v>145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4" t="s">
        <v>81</v>
      </c>
      <c r="BK191" s="246">
        <f>ROUND(I191*H191,2)</f>
        <v>0</v>
      </c>
      <c r="BL191" s="14" t="s">
        <v>151</v>
      </c>
      <c r="BM191" s="245" t="s">
        <v>330</v>
      </c>
    </row>
    <row r="192" s="2" customFormat="1" ht="21.75" customHeight="1">
      <c r="A192" s="35"/>
      <c r="B192" s="36"/>
      <c r="C192" s="247" t="s">
        <v>331</v>
      </c>
      <c r="D192" s="247" t="s">
        <v>239</v>
      </c>
      <c r="E192" s="248" t="s">
        <v>1076</v>
      </c>
      <c r="F192" s="249" t="s">
        <v>1077</v>
      </c>
      <c r="G192" s="250" t="s">
        <v>213</v>
      </c>
      <c r="H192" s="251">
        <v>10</v>
      </c>
      <c r="I192" s="252"/>
      <c r="J192" s="253">
        <f>ROUND(I192*H192,2)</f>
        <v>0</v>
      </c>
      <c r="K192" s="254"/>
      <c r="L192" s="255"/>
      <c r="M192" s="256" t="s">
        <v>1</v>
      </c>
      <c r="N192" s="257" t="s">
        <v>38</v>
      </c>
      <c r="O192" s="88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5" t="s">
        <v>161</v>
      </c>
      <c r="AT192" s="245" t="s">
        <v>239</v>
      </c>
      <c r="AU192" s="245" t="s">
        <v>83</v>
      </c>
      <c r="AY192" s="14" t="s">
        <v>145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4" t="s">
        <v>81</v>
      </c>
      <c r="BK192" s="246">
        <f>ROUND(I192*H192,2)</f>
        <v>0</v>
      </c>
      <c r="BL192" s="14" t="s">
        <v>151</v>
      </c>
      <c r="BM192" s="245" t="s">
        <v>334</v>
      </c>
    </row>
    <row r="193" s="12" customFormat="1" ht="22.8" customHeight="1">
      <c r="A193" s="12"/>
      <c r="B193" s="217"/>
      <c r="C193" s="218"/>
      <c r="D193" s="219" t="s">
        <v>72</v>
      </c>
      <c r="E193" s="231" t="s">
        <v>462</v>
      </c>
      <c r="F193" s="231" t="s">
        <v>463</v>
      </c>
      <c r="G193" s="218"/>
      <c r="H193" s="218"/>
      <c r="I193" s="221"/>
      <c r="J193" s="232">
        <f>BK193</f>
        <v>0</v>
      </c>
      <c r="K193" s="218"/>
      <c r="L193" s="223"/>
      <c r="M193" s="224"/>
      <c r="N193" s="225"/>
      <c r="O193" s="225"/>
      <c r="P193" s="226">
        <f>SUM(P194:P195)</f>
        <v>0</v>
      </c>
      <c r="Q193" s="225"/>
      <c r="R193" s="226">
        <f>SUM(R194:R195)</f>
        <v>0</v>
      </c>
      <c r="S193" s="225"/>
      <c r="T193" s="227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8" t="s">
        <v>81</v>
      </c>
      <c r="AT193" s="229" t="s">
        <v>72</v>
      </c>
      <c r="AU193" s="229" t="s">
        <v>81</v>
      </c>
      <c r="AY193" s="228" t="s">
        <v>145</v>
      </c>
      <c r="BK193" s="230">
        <f>SUM(BK194:BK195)</f>
        <v>0</v>
      </c>
    </row>
    <row r="194" s="2" customFormat="1" ht="16.5" customHeight="1">
      <c r="A194" s="35"/>
      <c r="B194" s="36"/>
      <c r="C194" s="233" t="s">
        <v>242</v>
      </c>
      <c r="D194" s="233" t="s">
        <v>147</v>
      </c>
      <c r="E194" s="234" t="s">
        <v>468</v>
      </c>
      <c r="F194" s="235" t="s">
        <v>469</v>
      </c>
      <c r="G194" s="236" t="s">
        <v>190</v>
      </c>
      <c r="H194" s="237">
        <v>52.380000000000003</v>
      </c>
      <c r="I194" s="238"/>
      <c r="J194" s="239">
        <f>ROUND(I194*H194,2)</f>
        <v>0</v>
      </c>
      <c r="K194" s="240"/>
      <c r="L194" s="41"/>
      <c r="M194" s="241" t="s">
        <v>1</v>
      </c>
      <c r="N194" s="242" t="s">
        <v>38</v>
      </c>
      <c r="O194" s="88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5" t="s">
        <v>151</v>
      </c>
      <c r="AT194" s="245" t="s">
        <v>147</v>
      </c>
      <c r="AU194" s="245" t="s">
        <v>83</v>
      </c>
      <c r="AY194" s="14" t="s">
        <v>145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4" t="s">
        <v>81</v>
      </c>
      <c r="BK194" s="246">
        <f>ROUND(I194*H194,2)</f>
        <v>0</v>
      </c>
      <c r="BL194" s="14" t="s">
        <v>151</v>
      </c>
      <c r="BM194" s="245" t="s">
        <v>337</v>
      </c>
    </row>
    <row r="195" s="2" customFormat="1" ht="33" customHeight="1">
      <c r="A195" s="35"/>
      <c r="B195" s="36"/>
      <c r="C195" s="233" t="s">
        <v>339</v>
      </c>
      <c r="D195" s="233" t="s">
        <v>147</v>
      </c>
      <c r="E195" s="234" t="s">
        <v>1078</v>
      </c>
      <c r="F195" s="235" t="s">
        <v>1079</v>
      </c>
      <c r="G195" s="236" t="s">
        <v>190</v>
      </c>
      <c r="H195" s="237">
        <v>52.380000000000003</v>
      </c>
      <c r="I195" s="238"/>
      <c r="J195" s="239">
        <f>ROUND(I195*H195,2)</f>
        <v>0</v>
      </c>
      <c r="K195" s="240"/>
      <c r="L195" s="41"/>
      <c r="M195" s="241" t="s">
        <v>1</v>
      </c>
      <c r="N195" s="242" t="s">
        <v>38</v>
      </c>
      <c r="O195" s="88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5" t="s">
        <v>151</v>
      </c>
      <c r="AT195" s="245" t="s">
        <v>147</v>
      </c>
      <c r="AU195" s="245" t="s">
        <v>83</v>
      </c>
      <c r="AY195" s="14" t="s">
        <v>145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4" t="s">
        <v>81</v>
      </c>
      <c r="BK195" s="246">
        <f>ROUND(I195*H195,2)</f>
        <v>0</v>
      </c>
      <c r="BL195" s="14" t="s">
        <v>151</v>
      </c>
      <c r="BM195" s="245" t="s">
        <v>342</v>
      </c>
    </row>
    <row r="196" s="12" customFormat="1" ht="22.8" customHeight="1">
      <c r="A196" s="12"/>
      <c r="B196" s="217"/>
      <c r="C196" s="218"/>
      <c r="D196" s="219" t="s">
        <v>72</v>
      </c>
      <c r="E196" s="231" t="s">
        <v>482</v>
      </c>
      <c r="F196" s="231" t="s">
        <v>483</v>
      </c>
      <c r="G196" s="218"/>
      <c r="H196" s="218"/>
      <c r="I196" s="221"/>
      <c r="J196" s="232">
        <f>BK196</f>
        <v>0</v>
      </c>
      <c r="K196" s="218"/>
      <c r="L196" s="223"/>
      <c r="M196" s="224"/>
      <c r="N196" s="225"/>
      <c r="O196" s="225"/>
      <c r="P196" s="226">
        <f>P197</f>
        <v>0</v>
      </c>
      <c r="Q196" s="225"/>
      <c r="R196" s="226">
        <f>R197</f>
        <v>0</v>
      </c>
      <c r="S196" s="225"/>
      <c r="T196" s="227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8" t="s">
        <v>81</v>
      </c>
      <c r="AT196" s="229" t="s">
        <v>72</v>
      </c>
      <c r="AU196" s="229" t="s">
        <v>81</v>
      </c>
      <c r="AY196" s="228" t="s">
        <v>145</v>
      </c>
      <c r="BK196" s="230">
        <f>BK197</f>
        <v>0</v>
      </c>
    </row>
    <row r="197" s="2" customFormat="1" ht="21.75" customHeight="1">
      <c r="A197" s="35"/>
      <c r="B197" s="36"/>
      <c r="C197" s="233" t="s">
        <v>245</v>
      </c>
      <c r="D197" s="233" t="s">
        <v>147</v>
      </c>
      <c r="E197" s="234" t="s">
        <v>1080</v>
      </c>
      <c r="F197" s="235" t="s">
        <v>1081</v>
      </c>
      <c r="G197" s="236" t="s">
        <v>190</v>
      </c>
      <c r="H197" s="237">
        <v>944.69200000000001</v>
      </c>
      <c r="I197" s="238"/>
      <c r="J197" s="239">
        <f>ROUND(I197*H197,2)</f>
        <v>0</v>
      </c>
      <c r="K197" s="240"/>
      <c r="L197" s="41"/>
      <c r="M197" s="241" t="s">
        <v>1</v>
      </c>
      <c r="N197" s="242" t="s">
        <v>38</v>
      </c>
      <c r="O197" s="88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5" t="s">
        <v>151</v>
      </c>
      <c r="AT197" s="245" t="s">
        <v>147</v>
      </c>
      <c r="AU197" s="245" t="s">
        <v>83</v>
      </c>
      <c r="AY197" s="14" t="s">
        <v>145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4" t="s">
        <v>81</v>
      </c>
      <c r="BK197" s="246">
        <f>ROUND(I197*H197,2)</f>
        <v>0</v>
      </c>
      <c r="BL197" s="14" t="s">
        <v>151</v>
      </c>
      <c r="BM197" s="245" t="s">
        <v>345</v>
      </c>
    </row>
    <row r="198" s="12" customFormat="1" ht="25.92" customHeight="1">
      <c r="A198" s="12"/>
      <c r="B198" s="217"/>
      <c r="C198" s="218"/>
      <c r="D198" s="219" t="s">
        <v>72</v>
      </c>
      <c r="E198" s="220" t="s">
        <v>487</v>
      </c>
      <c r="F198" s="220" t="s">
        <v>488</v>
      </c>
      <c r="G198" s="218"/>
      <c r="H198" s="218"/>
      <c r="I198" s="221"/>
      <c r="J198" s="222">
        <f>BK198</f>
        <v>0</v>
      </c>
      <c r="K198" s="218"/>
      <c r="L198" s="223"/>
      <c r="M198" s="224"/>
      <c r="N198" s="225"/>
      <c r="O198" s="225"/>
      <c r="P198" s="226">
        <f>P199+P205</f>
        <v>0</v>
      </c>
      <c r="Q198" s="225"/>
      <c r="R198" s="226">
        <f>R199+R205</f>
        <v>0</v>
      </c>
      <c r="S198" s="225"/>
      <c r="T198" s="227">
        <f>T199+T205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8" t="s">
        <v>83</v>
      </c>
      <c r="AT198" s="229" t="s">
        <v>72</v>
      </c>
      <c r="AU198" s="229" t="s">
        <v>73</v>
      </c>
      <c r="AY198" s="228" t="s">
        <v>145</v>
      </c>
      <c r="BK198" s="230">
        <f>BK199+BK205</f>
        <v>0</v>
      </c>
    </row>
    <row r="199" s="12" customFormat="1" ht="22.8" customHeight="1">
      <c r="A199" s="12"/>
      <c r="B199" s="217"/>
      <c r="C199" s="218"/>
      <c r="D199" s="219" t="s">
        <v>72</v>
      </c>
      <c r="E199" s="231" t="s">
        <v>489</v>
      </c>
      <c r="F199" s="231" t="s">
        <v>490</v>
      </c>
      <c r="G199" s="218"/>
      <c r="H199" s="218"/>
      <c r="I199" s="221"/>
      <c r="J199" s="232">
        <f>BK199</f>
        <v>0</v>
      </c>
      <c r="K199" s="218"/>
      <c r="L199" s="223"/>
      <c r="M199" s="224"/>
      <c r="N199" s="225"/>
      <c r="O199" s="225"/>
      <c r="P199" s="226">
        <f>SUM(P200:P204)</f>
        <v>0</v>
      </c>
      <c r="Q199" s="225"/>
      <c r="R199" s="226">
        <f>SUM(R200:R204)</f>
        <v>0</v>
      </c>
      <c r="S199" s="225"/>
      <c r="T199" s="227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8" t="s">
        <v>83</v>
      </c>
      <c r="AT199" s="229" t="s">
        <v>72</v>
      </c>
      <c r="AU199" s="229" t="s">
        <v>81</v>
      </c>
      <c r="AY199" s="228" t="s">
        <v>145</v>
      </c>
      <c r="BK199" s="230">
        <f>SUM(BK200:BK204)</f>
        <v>0</v>
      </c>
    </row>
    <row r="200" s="2" customFormat="1" ht="21.75" customHeight="1">
      <c r="A200" s="35"/>
      <c r="B200" s="36"/>
      <c r="C200" s="233" t="s">
        <v>346</v>
      </c>
      <c r="D200" s="233" t="s">
        <v>147</v>
      </c>
      <c r="E200" s="234" t="s">
        <v>492</v>
      </c>
      <c r="F200" s="235" t="s">
        <v>1082</v>
      </c>
      <c r="G200" s="236" t="s">
        <v>160</v>
      </c>
      <c r="H200" s="237">
        <v>176</v>
      </c>
      <c r="I200" s="238"/>
      <c r="J200" s="239">
        <f>ROUND(I200*H200,2)</f>
        <v>0</v>
      </c>
      <c r="K200" s="240"/>
      <c r="L200" s="41"/>
      <c r="M200" s="241" t="s">
        <v>1</v>
      </c>
      <c r="N200" s="242" t="s">
        <v>38</v>
      </c>
      <c r="O200" s="88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5" t="s">
        <v>176</v>
      </c>
      <c r="AT200" s="245" t="s">
        <v>147</v>
      </c>
      <c r="AU200" s="245" t="s">
        <v>83</v>
      </c>
      <c r="AY200" s="14" t="s">
        <v>145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4" t="s">
        <v>81</v>
      </c>
      <c r="BK200" s="246">
        <f>ROUND(I200*H200,2)</f>
        <v>0</v>
      </c>
      <c r="BL200" s="14" t="s">
        <v>176</v>
      </c>
      <c r="BM200" s="245" t="s">
        <v>349</v>
      </c>
    </row>
    <row r="201" s="2" customFormat="1" ht="16.5" customHeight="1">
      <c r="A201" s="35"/>
      <c r="B201" s="36"/>
      <c r="C201" s="247" t="s">
        <v>249</v>
      </c>
      <c r="D201" s="247" t="s">
        <v>239</v>
      </c>
      <c r="E201" s="248" t="s">
        <v>495</v>
      </c>
      <c r="F201" s="249" t="s">
        <v>1083</v>
      </c>
      <c r="G201" s="250" t="s">
        <v>190</v>
      </c>
      <c r="H201" s="251">
        <v>0.052999999999999998</v>
      </c>
      <c r="I201" s="252"/>
      <c r="J201" s="253">
        <f>ROUND(I201*H201,2)</f>
        <v>0</v>
      </c>
      <c r="K201" s="254"/>
      <c r="L201" s="255"/>
      <c r="M201" s="256" t="s">
        <v>1</v>
      </c>
      <c r="N201" s="257" t="s">
        <v>38</v>
      </c>
      <c r="O201" s="88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5" t="s">
        <v>206</v>
      </c>
      <c r="AT201" s="245" t="s">
        <v>239</v>
      </c>
      <c r="AU201" s="245" t="s">
        <v>83</v>
      </c>
      <c r="AY201" s="14" t="s">
        <v>145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4" t="s">
        <v>81</v>
      </c>
      <c r="BK201" s="246">
        <f>ROUND(I201*H201,2)</f>
        <v>0</v>
      </c>
      <c r="BL201" s="14" t="s">
        <v>176</v>
      </c>
      <c r="BM201" s="245" t="s">
        <v>352</v>
      </c>
    </row>
    <row r="202" s="2" customFormat="1" ht="21.75" customHeight="1">
      <c r="A202" s="35"/>
      <c r="B202" s="36"/>
      <c r="C202" s="233" t="s">
        <v>353</v>
      </c>
      <c r="D202" s="233" t="s">
        <v>147</v>
      </c>
      <c r="E202" s="234" t="s">
        <v>499</v>
      </c>
      <c r="F202" s="235" t="s">
        <v>1084</v>
      </c>
      <c r="G202" s="236" t="s">
        <v>160</v>
      </c>
      <c r="H202" s="237">
        <v>116</v>
      </c>
      <c r="I202" s="238"/>
      <c r="J202" s="239">
        <f>ROUND(I202*H202,2)</f>
        <v>0</v>
      </c>
      <c r="K202" s="240"/>
      <c r="L202" s="41"/>
      <c r="M202" s="241" t="s">
        <v>1</v>
      </c>
      <c r="N202" s="242" t="s">
        <v>38</v>
      </c>
      <c r="O202" s="88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5" t="s">
        <v>176</v>
      </c>
      <c r="AT202" s="245" t="s">
        <v>147</v>
      </c>
      <c r="AU202" s="245" t="s">
        <v>83</v>
      </c>
      <c r="AY202" s="14" t="s">
        <v>145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4" t="s">
        <v>81</v>
      </c>
      <c r="BK202" s="246">
        <f>ROUND(I202*H202,2)</f>
        <v>0</v>
      </c>
      <c r="BL202" s="14" t="s">
        <v>176</v>
      </c>
      <c r="BM202" s="245" t="s">
        <v>356</v>
      </c>
    </row>
    <row r="203" s="2" customFormat="1" ht="33" customHeight="1">
      <c r="A203" s="35"/>
      <c r="B203" s="36"/>
      <c r="C203" s="247" t="s">
        <v>252</v>
      </c>
      <c r="D203" s="247" t="s">
        <v>239</v>
      </c>
      <c r="E203" s="248" t="s">
        <v>502</v>
      </c>
      <c r="F203" s="249" t="s">
        <v>503</v>
      </c>
      <c r="G203" s="250" t="s">
        <v>160</v>
      </c>
      <c r="H203" s="251">
        <v>139.19999999999999</v>
      </c>
      <c r="I203" s="252"/>
      <c r="J203" s="253">
        <f>ROUND(I203*H203,2)</f>
        <v>0</v>
      </c>
      <c r="K203" s="254"/>
      <c r="L203" s="255"/>
      <c r="M203" s="256" t="s">
        <v>1</v>
      </c>
      <c r="N203" s="257" t="s">
        <v>38</v>
      </c>
      <c r="O203" s="88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5" t="s">
        <v>206</v>
      </c>
      <c r="AT203" s="245" t="s">
        <v>239</v>
      </c>
      <c r="AU203" s="245" t="s">
        <v>83</v>
      </c>
      <c r="AY203" s="14" t="s">
        <v>145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4" t="s">
        <v>81</v>
      </c>
      <c r="BK203" s="246">
        <f>ROUND(I203*H203,2)</f>
        <v>0</v>
      </c>
      <c r="BL203" s="14" t="s">
        <v>176</v>
      </c>
      <c r="BM203" s="245" t="s">
        <v>359</v>
      </c>
    </row>
    <row r="204" s="2" customFormat="1" ht="21.75" customHeight="1">
      <c r="A204" s="35"/>
      <c r="B204" s="36"/>
      <c r="C204" s="233" t="s">
        <v>360</v>
      </c>
      <c r="D204" s="233" t="s">
        <v>147</v>
      </c>
      <c r="E204" s="234" t="s">
        <v>1085</v>
      </c>
      <c r="F204" s="235" t="s">
        <v>1086</v>
      </c>
      <c r="G204" s="236" t="s">
        <v>160</v>
      </c>
      <c r="H204" s="237">
        <v>116</v>
      </c>
      <c r="I204" s="238"/>
      <c r="J204" s="239">
        <f>ROUND(I204*H204,2)</f>
        <v>0</v>
      </c>
      <c r="K204" s="240"/>
      <c r="L204" s="41"/>
      <c r="M204" s="241" t="s">
        <v>1</v>
      </c>
      <c r="N204" s="242" t="s">
        <v>38</v>
      </c>
      <c r="O204" s="88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5" t="s">
        <v>176</v>
      </c>
      <c r="AT204" s="245" t="s">
        <v>147</v>
      </c>
      <c r="AU204" s="245" t="s">
        <v>83</v>
      </c>
      <c r="AY204" s="14" t="s">
        <v>145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4" t="s">
        <v>81</v>
      </c>
      <c r="BK204" s="246">
        <f>ROUND(I204*H204,2)</f>
        <v>0</v>
      </c>
      <c r="BL204" s="14" t="s">
        <v>176</v>
      </c>
      <c r="BM204" s="245" t="s">
        <v>363</v>
      </c>
    </row>
    <row r="205" s="12" customFormat="1" ht="22.8" customHeight="1">
      <c r="A205" s="12"/>
      <c r="B205" s="217"/>
      <c r="C205" s="218"/>
      <c r="D205" s="219" t="s">
        <v>72</v>
      </c>
      <c r="E205" s="231" t="s">
        <v>807</v>
      </c>
      <c r="F205" s="231" t="s">
        <v>808</v>
      </c>
      <c r="G205" s="218"/>
      <c r="H205" s="218"/>
      <c r="I205" s="221"/>
      <c r="J205" s="232">
        <f>BK205</f>
        <v>0</v>
      </c>
      <c r="K205" s="218"/>
      <c r="L205" s="223"/>
      <c r="M205" s="224"/>
      <c r="N205" s="225"/>
      <c r="O205" s="225"/>
      <c r="P205" s="226">
        <f>SUM(P206:P210)</f>
        <v>0</v>
      </c>
      <c r="Q205" s="225"/>
      <c r="R205" s="226">
        <f>SUM(R206:R210)</f>
        <v>0</v>
      </c>
      <c r="S205" s="225"/>
      <c r="T205" s="227">
        <f>SUM(T206:T210)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8" t="s">
        <v>83</v>
      </c>
      <c r="AT205" s="229" t="s">
        <v>72</v>
      </c>
      <c r="AU205" s="229" t="s">
        <v>81</v>
      </c>
      <c r="AY205" s="228" t="s">
        <v>145</v>
      </c>
      <c r="BK205" s="230">
        <f>SUM(BK206:BK210)</f>
        <v>0</v>
      </c>
    </row>
    <row r="206" s="2" customFormat="1" ht="21.75" customHeight="1">
      <c r="A206" s="35"/>
      <c r="B206" s="36"/>
      <c r="C206" s="233" t="s">
        <v>256</v>
      </c>
      <c r="D206" s="233" t="s">
        <v>147</v>
      </c>
      <c r="E206" s="234" t="s">
        <v>1087</v>
      </c>
      <c r="F206" s="235" t="s">
        <v>1088</v>
      </c>
      <c r="G206" s="236" t="s">
        <v>213</v>
      </c>
      <c r="H206" s="237">
        <v>46.200000000000003</v>
      </c>
      <c r="I206" s="238"/>
      <c r="J206" s="239">
        <f>ROUND(I206*H206,2)</f>
        <v>0</v>
      </c>
      <c r="K206" s="240"/>
      <c r="L206" s="41"/>
      <c r="M206" s="241" t="s">
        <v>1</v>
      </c>
      <c r="N206" s="242" t="s">
        <v>38</v>
      </c>
      <c r="O206" s="88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5" t="s">
        <v>176</v>
      </c>
      <c r="AT206" s="245" t="s">
        <v>147</v>
      </c>
      <c r="AU206" s="245" t="s">
        <v>83</v>
      </c>
      <c r="AY206" s="14" t="s">
        <v>145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4" t="s">
        <v>81</v>
      </c>
      <c r="BK206" s="246">
        <f>ROUND(I206*H206,2)</f>
        <v>0</v>
      </c>
      <c r="BL206" s="14" t="s">
        <v>176</v>
      </c>
      <c r="BM206" s="245" t="s">
        <v>367</v>
      </c>
    </row>
    <row r="207" s="2" customFormat="1" ht="16.5" customHeight="1">
      <c r="A207" s="35"/>
      <c r="B207" s="36"/>
      <c r="C207" s="247" t="s">
        <v>368</v>
      </c>
      <c r="D207" s="247" t="s">
        <v>239</v>
      </c>
      <c r="E207" s="248" t="s">
        <v>1089</v>
      </c>
      <c r="F207" s="249" t="s">
        <v>1090</v>
      </c>
      <c r="G207" s="250" t="s">
        <v>213</v>
      </c>
      <c r="H207" s="251">
        <v>46.200000000000003</v>
      </c>
      <c r="I207" s="252"/>
      <c r="J207" s="253">
        <f>ROUND(I207*H207,2)</f>
        <v>0</v>
      </c>
      <c r="K207" s="254"/>
      <c r="L207" s="255"/>
      <c r="M207" s="256" t="s">
        <v>1</v>
      </c>
      <c r="N207" s="257" t="s">
        <v>38</v>
      </c>
      <c r="O207" s="88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5" t="s">
        <v>206</v>
      </c>
      <c r="AT207" s="245" t="s">
        <v>239</v>
      </c>
      <c r="AU207" s="245" t="s">
        <v>83</v>
      </c>
      <c r="AY207" s="14" t="s">
        <v>145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4" t="s">
        <v>81</v>
      </c>
      <c r="BK207" s="246">
        <f>ROUND(I207*H207,2)</f>
        <v>0</v>
      </c>
      <c r="BL207" s="14" t="s">
        <v>176</v>
      </c>
      <c r="BM207" s="245" t="s">
        <v>371</v>
      </c>
    </row>
    <row r="208" s="2" customFormat="1" ht="21.75" customHeight="1">
      <c r="A208" s="35"/>
      <c r="B208" s="36"/>
      <c r="C208" s="233" t="s">
        <v>259</v>
      </c>
      <c r="D208" s="233" t="s">
        <v>147</v>
      </c>
      <c r="E208" s="234" t="s">
        <v>1091</v>
      </c>
      <c r="F208" s="235" t="s">
        <v>1092</v>
      </c>
      <c r="G208" s="236" t="s">
        <v>150</v>
      </c>
      <c r="H208" s="237">
        <v>4</v>
      </c>
      <c r="I208" s="238"/>
      <c r="J208" s="239">
        <f>ROUND(I208*H208,2)</f>
        <v>0</v>
      </c>
      <c r="K208" s="240"/>
      <c r="L208" s="41"/>
      <c r="M208" s="241" t="s">
        <v>1</v>
      </c>
      <c r="N208" s="242" t="s">
        <v>38</v>
      </c>
      <c r="O208" s="88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5" t="s">
        <v>176</v>
      </c>
      <c r="AT208" s="245" t="s">
        <v>147</v>
      </c>
      <c r="AU208" s="245" t="s">
        <v>83</v>
      </c>
      <c r="AY208" s="14" t="s">
        <v>145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4" t="s">
        <v>81</v>
      </c>
      <c r="BK208" s="246">
        <f>ROUND(I208*H208,2)</f>
        <v>0</v>
      </c>
      <c r="BL208" s="14" t="s">
        <v>176</v>
      </c>
      <c r="BM208" s="245" t="s">
        <v>374</v>
      </c>
    </row>
    <row r="209" s="2" customFormat="1" ht="16.5" customHeight="1">
      <c r="A209" s="35"/>
      <c r="B209" s="36"/>
      <c r="C209" s="247" t="s">
        <v>375</v>
      </c>
      <c r="D209" s="247" t="s">
        <v>239</v>
      </c>
      <c r="E209" s="248" t="s">
        <v>1093</v>
      </c>
      <c r="F209" s="249" t="s">
        <v>1094</v>
      </c>
      <c r="G209" s="250" t="s">
        <v>150</v>
      </c>
      <c r="H209" s="251">
        <v>4</v>
      </c>
      <c r="I209" s="252"/>
      <c r="J209" s="253">
        <f>ROUND(I209*H209,2)</f>
        <v>0</v>
      </c>
      <c r="K209" s="254"/>
      <c r="L209" s="255"/>
      <c r="M209" s="256" t="s">
        <v>1</v>
      </c>
      <c r="N209" s="257" t="s">
        <v>38</v>
      </c>
      <c r="O209" s="88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5" t="s">
        <v>206</v>
      </c>
      <c r="AT209" s="245" t="s">
        <v>239</v>
      </c>
      <c r="AU209" s="245" t="s">
        <v>83</v>
      </c>
      <c r="AY209" s="14" t="s">
        <v>145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4" t="s">
        <v>81</v>
      </c>
      <c r="BK209" s="246">
        <f>ROUND(I209*H209,2)</f>
        <v>0</v>
      </c>
      <c r="BL209" s="14" t="s">
        <v>176</v>
      </c>
      <c r="BM209" s="245" t="s">
        <v>378</v>
      </c>
    </row>
    <row r="210" s="2" customFormat="1" ht="21.75" customHeight="1">
      <c r="A210" s="35"/>
      <c r="B210" s="36"/>
      <c r="C210" s="233" t="s">
        <v>263</v>
      </c>
      <c r="D210" s="233" t="s">
        <v>147</v>
      </c>
      <c r="E210" s="234" t="s">
        <v>911</v>
      </c>
      <c r="F210" s="235" t="s">
        <v>912</v>
      </c>
      <c r="G210" s="236" t="s">
        <v>555</v>
      </c>
      <c r="H210" s="258"/>
      <c r="I210" s="238"/>
      <c r="J210" s="239">
        <f>ROUND(I210*H210,2)</f>
        <v>0</v>
      </c>
      <c r="K210" s="240"/>
      <c r="L210" s="41"/>
      <c r="M210" s="241" t="s">
        <v>1</v>
      </c>
      <c r="N210" s="242" t="s">
        <v>38</v>
      </c>
      <c r="O210" s="88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5" t="s">
        <v>176</v>
      </c>
      <c r="AT210" s="245" t="s">
        <v>147</v>
      </c>
      <c r="AU210" s="245" t="s">
        <v>83</v>
      </c>
      <c r="AY210" s="14" t="s">
        <v>145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4" t="s">
        <v>81</v>
      </c>
      <c r="BK210" s="246">
        <f>ROUND(I210*H210,2)</f>
        <v>0</v>
      </c>
      <c r="BL210" s="14" t="s">
        <v>176</v>
      </c>
      <c r="BM210" s="245" t="s">
        <v>381</v>
      </c>
    </row>
    <row r="211" s="12" customFormat="1" ht="25.92" customHeight="1">
      <c r="A211" s="12"/>
      <c r="B211" s="217"/>
      <c r="C211" s="218"/>
      <c r="D211" s="219" t="s">
        <v>72</v>
      </c>
      <c r="E211" s="220" t="s">
        <v>239</v>
      </c>
      <c r="F211" s="220" t="s">
        <v>969</v>
      </c>
      <c r="G211" s="218"/>
      <c r="H211" s="218"/>
      <c r="I211" s="221"/>
      <c r="J211" s="222">
        <f>BK211</f>
        <v>0</v>
      </c>
      <c r="K211" s="218"/>
      <c r="L211" s="223"/>
      <c r="M211" s="224"/>
      <c r="N211" s="225"/>
      <c r="O211" s="225"/>
      <c r="P211" s="226">
        <f>P212</f>
        <v>0</v>
      </c>
      <c r="Q211" s="225"/>
      <c r="R211" s="226">
        <f>R212</f>
        <v>0</v>
      </c>
      <c r="S211" s="225"/>
      <c r="T211" s="227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8" t="s">
        <v>154</v>
      </c>
      <c r="AT211" s="229" t="s">
        <v>72</v>
      </c>
      <c r="AU211" s="229" t="s">
        <v>73</v>
      </c>
      <c r="AY211" s="228" t="s">
        <v>145</v>
      </c>
      <c r="BK211" s="230">
        <f>BK212</f>
        <v>0</v>
      </c>
    </row>
    <row r="212" s="12" customFormat="1" ht="22.8" customHeight="1">
      <c r="A212" s="12"/>
      <c r="B212" s="217"/>
      <c r="C212" s="218"/>
      <c r="D212" s="219" t="s">
        <v>72</v>
      </c>
      <c r="E212" s="231" t="s">
        <v>1095</v>
      </c>
      <c r="F212" s="231" t="s">
        <v>1096</v>
      </c>
      <c r="G212" s="218"/>
      <c r="H212" s="218"/>
      <c r="I212" s="221"/>
      <c r="J212" s="232">
        <f>BK212</f>
        <v>0</v>
      </c>
      <c r="K212" s="218"/>
      <c r="L212" s="223"/>
      <c r="M212" s="224"/>
      <c r="N212" s="225"/>
      <c r="O212" s="225"/>
      <c r="P212" s="226">
        <f>SUM(P213:P216)</f>
        <v>0</v>
      </c>
      <c r="Q212" s="225"/>
      <c r="R212" s="226">
        <f>SUM(R213:R216)</f>
        <v>0</v>
      </c>
      <c r="S212" s="225"/>
      <c r="T212" s="227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8" t="s">
        <v>154</v>
      </c>
      <c r="AT212" s="229" t="s">
        <v>72</v>
      </c>
      <c r="AU212" s="229" t="s">
        <v>81</v>
      </c>
      <c r="AY212" s="228" t="s">
        <v>145</v>
      </c>
      <c r="BK212" s="230">
        <f>SUM(BK213:BK216)</f>
        <v>0</v>
      </c>
    </row>
    <row r="213" s="2" customFormat="1" ht="21.75" customHeight="1">
      <c r="A213" s="35"/>
      <c r="B213" s="36"/>
      <c r="C213" s="233" t="s">
        <v>382</v>
      </c>
      <c r="D213" s="233" t="s">
        <v>147</v>
      </c>
      <c r="E213" s="234" t="s">
        <v>1097</v>
      </c>
      <c r="F213" s="235" t="s">
        <v>1098</v>
      </c>
      <c r="G213" s="236" t="s">
        <v>213</v>
      </c>
      <c r="H213" s="237">
        <v>21</v>
      </c>
      <c r="I213" s="238"/>
      <c r="J213" s="239">
        <f>ROUND(I213*H213,2)</f>
        <v>0</v>
      </c>
      <c r="K213" s="240"/>
      <c r="L213" s="41"/>
      <c r="M213" s="241" t="s">
        <v>1</v>
      </c>
      <c r="N213" s="242" t="s">
        <v>38</v>
      </c>
      <c r="O213" s="88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5" t="s">
        <v>259</v>
      </c>
      <c r="AT213" s="245" t="s">
        <v>147</v>
      </c>
      <c r="AU213" s="245" t="s">
        <v>83</v>
      </c>
      <c r="AY213" s="14" t="s">
        <v>145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4" t="s">
        <v>81</v>
      </c>
      <c r="BK213" s="246">
        <f>ROUND(I213*H213,2)</f>
        <v>0</v>
      </c>
      <c r="BL213" s="14" t="s">
        <v>259</v>
      </c>
      <c r="BM213" s="245" t="s">
        <v>385</v>
      </c>
    </row>
    <row r="214" s="2" customFormat="1" ht="16.5" customHeight="1">
      <c r="A214" s="35"/>
      <c r="B214" s="36"/>
      <c r="C214" s="233" t="s">
        <v>266</v>
      </c>
      <c r="D214" s="233" t="s">
        <v>147</v>
      </c>
      <c r="E214" s="234" t="s">
        <v>1099</v>
      </c>
      <c r="F214" s="235" t="s">
        <v>1100</v>
      </c>
      <c r="G214" s="236" t="s">
        <v>190</v>
      </c>
      <c r="H214" s="237">
        <v>10</v>
      </c>
      <c r="I214" s="238"/>
      <c r="J214" s="239">
        <f>ROUND(I214*H214,2)</f>
        <v>0</v>
      </c>
      <c r="K214" s="240"/>
      <c r="L214" s="41"/>
      <c r="M214" s="241" t="s">
        <v>1</v>
      </c>
      <c r="N214" s="242" t="s">
        <v>38</v>
      </c>
      <c r="O214" s="88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5" t="s">
        <v>259</v>
      </c>
      <c r="AT214" s="245" t="s">
        <v>147</v>
      </c>
      <c r="AU214" s="245" t="s">
        <v>83</v>
      </c>
      <c r="AY214" s="14" t="s">
        <v>145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4" t="s">
        <v>81</v>
      </c>
      <c r="BK214" s="246">
        <f>ROUND(I214*H214,2)</f>
        <v>0</v>
      </c>
      <c r="BL214" s="14" t="s">
        <v>259</v>
      </c>
      <c r="BM214" s="245" t="s">
        <v>389</v>
      </c>
    </row>
    <row r="215" s="2" customFormat="1" ht="21.75" customHeight="1">
      <c r="A215" s="35"/>
      <c r="B215" s="36"/>
      <c r="C215" s="233" t="s">
        <v>390</v>
      </c>
      <c r="D215" s="233" t="s">
        <v>147</v>
      </c>
      <c r="E215" s="234" t="s">
        <v>1101</v>
      </c>
      <c r="F215" s="235" t="s">
        <v>1102</v>
      </c>
      <c r="G215" s="236" t="s">
        <v>190</v>
      </c>
      <c r="H215" s="237">
        <v>50</v>
      </c>
      <c r="I215" s="238"/>
      <c r="J215" s="239">
        <f>ROUND(I215*H215,2)</f>
        <v>0</v>
      </c>
      <c r="K215" s="240"/>
      <c r="L215" s="41"/>
      <c r="M215" s="241" t="s">
        <v>1</v>
      </c>
      <c r="N215" s="242" t="s">
        <v>38</v>
      </c>
      <c r="O215" s="88"/>
      <c r="P215" s="243">
        <f>O215*H215</f>
        <v>0</v>
      </c>
      <c r="Q215" s="243">
        <v>0</v>
      </c>
      <c r="R215" s="243">
        <f>Q215*H215</f>
        <v>0</v>
      </c>
      <c r="S215" s="243">
        <v>0</v>
      </c>
      <c r="T215" s="24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5" t="s">
        <v>259</v>
      </c>
      <c r="AT215" s="245" t="s">
        <v>147</v>
      </c>
      <c r="AU215" s="245" t="s">
        <v>83</v>
      </c>
      <c r="AY215" s="14" t="s">
        <v>145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4" t="s">
        <v>81</v>
      </c>
      <c r="BK215" s="246">
        <f>ROUND(I215*H215,2)</f>
        <v>0</v>
      </c>
      <c r="BL215" s="14" t="s">
        <v>259</v>
      </c>
      <c r="BM215" s="245" t="s">
        <v>393</v>
      </c>
    </row>
    <row r="216" s="2" customFormat="1" ht="21.75" customHeight="1">
      <c r="A216" s="35"/>
      <c r="B216" s="36"/>
      <c r="C216" s="233" t="s">
        <v>270</v>
      </c>
      <c r="D216" s="233" t="s">
        <v>147</v>
      </c>
      <c r="E216" s="234" t="s">
        <v>1103</v>
      </c>
      <c r="F216" s="235" t="s">
        <v>1104</v>
      </c>
      <c r="G216" s="236" t="s">
        <v>160</v>
      </c>
      <c r="H216" s="237">
        <v>52.5</v>
      </c>
      <c r="I216" s="238"/>
      <c r="J216" s="239">
        <f>ROUND(I216*H216,2)</f>
        <v>0</v>
      </c>
      <c r="K216" s="240"/>
      <c r="L216" s="41"/>
      <c r="M216" s="259" t="s">
        <v>1</v>
      </c>
      <c r="N216" s="260" t="s">
        <v>38</v>
      </c>
      <c r="O216" s="261"/>
      <c r="P216" s="262">
        <f>O216*H216</f>
        <v>0</v>
      </c>
      <c r="Q216" s="262">
        <v>0</v>
      </c>
      <c r="R216" s="262">
        <f>Q216*H216</f>
        <v>0</v>
      </c>
      <c r="S216" s="262">
        <v>0</v>
      </c>
      <c r="T216" s="26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5" t="s">
        <v>259</v>
      </c>
      <c r="AT216" s="245" t="s">
        <v>147</v>
      </c>
      <c r="AU216" s="245" t="s">
        <v>83</v>
      </c>
      <c r="AY216" s="14" t="s">
        <v>145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4" t="s">
        <v>81</v>
      </c>
      <c r="BK216" s="246">
        <f>ROUND(I216*H216,2)</f>
        <v>0</v>
      </c>
      <c r="BL216" s="14" t="s">
        <v>259</v>
      </c>
      <c r="BM216" s="245" t="s">
        <v>396</v>
      </c>
    </row>
    <row r="217" s="2" customFormat="1" ht="6.96" customHeight="1">
      <c r="A217" s="35"/>
      <c r="B217" s="63"/>
      <c r="C217" s="64"/>
      <c r="D217" s="64"/>
      <c r="E217" s="64"/>
      <c r="F217" s="64"/>
      <c r="G217" s="64"/>
      <c r="H217" s="64"/>
      <c r="I217" s="180"/>
      <c r="J217" s="64"/>
      <c r="K217" s="64"/>
      <c r="L217" s="41"/>
      <c r="M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</row>
  </sheetData>
  <sheetProtection sheet="1" autoFilter="0" formatColumns="0" formatRows="0" objects="1" scenarios="1" spinCount="100000" saltValue="lX7rNnuaTEKbkXhMDEz2uT7J1bNsW1o0n573yv/hZWqsIXbcVIhjiYkMiC2Q8+E5qcyrwOaV2umAYkaZsu/jQA==" hashValue="vNzTVC9bK5LTSNLc7VuKMVQNWN2Ab/PcUKx7PopXJSquOC++wtJIxRLBDnHobLzpYnNwOHbwD8cSco6n5rb/lQ==" algorithmName="SHA-512" password="CC35"/>
  <autoFilter ref="C130:K21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s="1" customFormat="1" ht="24.96" customHeight="1">
      <c r="B4" s="17"/>
      <c r="D4" s="137" t="s">
        <v>96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Skladová a instruktážní hala v areálu SOS a SOU Vlašim v Tehově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97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1105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12. 5. 2020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ROUND((SUM(BE124:BE199)),  2)</f>
        <v>0</v>
      </c>
      <c r="G33" s="35"/>
      <c r="H33" s="35"/>
      <c r="I33" s="159">
        <v>0.20999999999999999</v>
      </c>
      <c r="J33" s="158">
        <f>ROUND(((SUM(BE124:BE199))*I33),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39</v>
      </c>
      <c r="F34" s="158">
        <f>ROUND((SUM(BF124:BF199)),  2)</f>
        <v>0</v>
      </c>
      <c r="G34" s="35"/>
      <c r="H34" s="35"/>
      <c r="I34" s="159">
        <v>0.14999999999999999</v>
      </c>
      <c r="J34" s="158">
        <f>ROUND(((SUM(BF124:BF199))*I34),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ROUND((SUM(BG124:BG199)),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ROUND((SUM(BH124:BH199)),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ROUND((SUM(BI124:BI199)),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Skladová a instruktážní hala v areálu SOS a SOU Vlašim v Tehově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03 - Venkovní rozvody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12. 5. 2020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100</v>
      </c>
      <c r="D94" s="186"/>
      <c r="E94" s="186"/>
      <c r="F94" s="186"/>
      <c r="G94" s="186"/>
      <c r="H94" s="186"/>
      <c r="I94" s="187"/>
      <c r="J94" s="188" t="s">
        <v>101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102</v>
      </c>
      <c r="D96" s="37"/>
      <c r="E96" s="37"/>
      <c r="F96" s="37"/>
      <c r="G96" s="37"/>
      <c r="H96" s="37"/>
      <c r="I96" s="141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90"/>
      <c r="C97" s="191"/>
      <c r="D97" s="192" t="s">
        <v>1106</v>
      </c>
      <c r="E97" s="193"/>
      <c r="F97" s="193"/>
      <c r="G97" s="193"/>
      <c r="H97" s="193"/>
      <c r="I97" s="194"/>
      <c r="J97" s="195">
        <f>J125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0"/>
      <c r="C98" s="191"/>
      <c r="D98" s="192" t="s">
        <v>1107</v>
      </c>
      <c r="E98" s="193"/>
      <c r="F98" s="193"/>
      <c r="G98" s="193"/>
      <c r="H98" s="193"/>
      <c r="I98" s="194"/>
      <c r="J98" s="195">
        <f>J157</f>
        <v>0</v>
      </c>
      <c r="K98" s="191"/>
      <c r="L98" s="19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0"/>
      <c r="C99" s="191"/>
      <c r="D99" s="192" t="s">
        <v>1108</v>
      </c>
      <c r="E99" s="193"/>
      <c r="F99" s="193"/>
      <c r="G99" s="193"/>
      <c r="H99" s="193"/>
      <c r="I99" s="194"/>
      <c r="J99" s="195">
        <f>J174</f>
        <v>0</v>
      </c>
      <c r="K99" s="191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1109</v>
      </c>
      <c r="E100" s="193"/>
      <c r="F100" s="193"/>
      <c r="G100" s="193"/>
      <c r="H100" s="193"/>
      <c r="I100" s="194"/>
      <c r="J100" s="195">
        <f>J178</f>
        <v>0</v>
      </c>
      <c r="K100" s="191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1110</v>
      </c>
      <c r="E101" s="193"/>
      <c r="F101" s="193"/>
      <c r="G101" s="193"/>
      <c r="H101" s="193"/>
      <c r="I101" s="194"/>
      <c r="J101" s="195">
        <f>J180</f>
        <v>0</v>
      </c>
      <c r="K101" s="191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128</v>
      </c>
      <c r="E102" s="193"/>
      <c r="F102" s="193"/>
      <c r="G102" s="193"/>
      <c r="H102" s="193"/>
      <c r="I102" s="194"/>
      <c r="J102" s="195">
        <f>J182</f>
        <v>0</v>
      </c>
      <c r="K102" s="191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7"/>
      <c r="C103" s="198"/>
      <c r="D103" s="199" t="s">
        <v>129</v>
      </c>
      <c r="E103" s="200"/>
      <c r="F103" s="200"/>
      <c r="G103" s="200"/>
      <c r="H103" s="200"/>
      <c r="I103" s="201"/>
      <c r="J103" s="202">
        <f>J183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978</v>
      </c>
      <c r="E104" s="200"/>
      <c r="F104" s="200"/>
      <c r="G104" s="200"/>
      <c r="H104" s="200"/>
      <c r="I104" s="201"/>
      <c r="J104" s="202">
        <f>J188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0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83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130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4" t="str">
        <f>E7</f>
        <v>Skladová a instruktážní hala v areálu SOS a SOU Vlašim v Tehově</v>
      </c>
      <c r="F114" s="29"/>
      <c r="G114" s="29"/>
      <c r="H114" s="29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97</v>
      </c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 03 - Venkovní rozvody</v>
      </c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144" t="s">
        <v>22</v>
      </c>
      <c r="J118" s="76" t="str">
        <f>IF(J12="","",J12)</f>
        <v>12. 5. 2020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144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144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4"/>
      <c r="B123" s="205"/>
      <c r="C123" s="206" t="s">
        <v>131</v>
      </c>
      <c r="D123" s="207" t="s">
        <v>58</v>
      </c>
      <c r="E123" s="207" t="s">
        <v>54</v>
      </c>
      <c r="F123" s="207" t="s">
        <v>55</v>
      </c>
      <c r="G123" s="207" t="s">
        <v>132</v>
      </c>
      <c r="H123" s="207" t="s">
        <v>133</v>
      </c>
      <c r="I123" s="208" t="s">
        <v>134</v>
      </c>
      <c r="J123" s="209" t="s">
        <v>101</v>
      </c>
      <c r="K123" s="210" t="s">
        <v>135</v>
      </c>
      <c r="L123" s="211"/>
      <c r="M123" s="97" t="s">
        <v>1</v>
      </c>
      <c r="N123" s="98" t="s">
        <v>37</v>
      </c>
      <c r="O123" s="98" t="s">
        <v>136</v>
      </c>
      <c r="P123" s="98" t="s">
        <v>137</v>
      </c>
      <c r="Q123" s="98" t="s">
        <v>138</v>
      </c>
      <c r="R123" s="98" t="s">
        <v>139</v>
      </c>
      <c r="S123" s="98" t="s">
        <v>140</v>
      </c>
      <c r="T123" s="99" t="s">
        <v>141</v>
      </c>
      <c r="U123" s="204"/>
      <c r="V123" s="204"/>
      <c r="W123" s="204"/>
      <c r="X123" s="204"/>
      <c r="Y123" s="204"/>
      <c r="Z123" s="204"/>
      <c r="AA123" s="204"/>
      <c r="AB123" s="204"/>
      <c r="AC123" s="204"/>
      <c r="AD123" s="204"/>
      <c r="AE123" s="204"/>
    </row>
    <row r="124" s="2" customFormat="1" ht="22.8" customHeight="1">
      <c r="A124" s="35"/>
      <c r="B124" s="36"/>
      <c r="C124" s="104" t="s">
        <v>142</v>
      </c>
      <c r="D124" s="37"/>
      <c r="E124" s="37"/>
      <c r="F124" s="37"/>
      <c r="G124" s="37"/>
      <c r="H124" s="37"/>
      <c r="I124" s="141"/>
      <c r="J124" s="212">
        <f>BK124</f>
        <v>0</v>
      </c>
      <c r="K124" s="37"/>
      <c r="L124" s="41"/>
      <c r="M124" s="100"/>
      <c r="N124" s="213"/>
      <c r="O124" s="101"/>
      <c r="P124" s="214">
        <f>P125+P157+P174+P178+P180+P182</f>
        <v>0</v>
      </c>
      <c r="Q124" s="101"/>
      <c r="R124" s="214">
        <f>R125+R157+R174+R178+R180+R182</f>
        <v>0</v>
      </c>
      <c r="S124" s="101"/>
      <c r="T124" s="215">
        <f>T125+T157+T174+T178+T180+T182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103</v>
      </c>
      <c r="BK124" s="216">
        <f>BK125+BK157+BK174+BK178+BK180+BK182</f>
        <v>0</v>
      </c>
    </row>
    <row r="125" s="12" customFormat="1" ht="25.92" customHeight="1">
      <c r="A125" s="12"/>
      <c r="B125" s="217"/>
      <c r="C125" s="218"/>
      <c r="D125" s="219" t="s">
        <v>72</v>
      </c>
      <c r="E125" s="220" t="s">
        <v>161</v>
      </c>
      <c r="F125" s="220" t="s">
        <v>1049</v>
      </c>
      <c r="G125" s="218"/>
      <c r="H125" s="218"/>
      <c r="I125" s="221"/>
      <c r="J125" s="222">
        <f>BK125</f>
        <v>0</v>
      </c>
      <c r="K125" s="218"/>
      <c r="L125" s="223"/>
      <c r="M125" s="224"/>
      <c r="N125" s="225"/>
      <c r="O125" s="225"/>
      <c r="P125" s="226">
        <f>SUM(P126:P156)</f>
        <v>0</v>
      </c>
      <c r="Q125" s="225"/>
      <c r="R125" s="226">
        <f>SUM(R126:R156)</f>
        <v>0</v>
      </c>
      <c r="S125" s="225"/>
      <c r="T125" s="227">
        <f>SUM(T126:T156)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81</v>
      </c>
      <c r="AT125" s="229" t="s">
        <v>72</v>
      </c>
      <c r="AU125" s="229" t="s">
        <v>73</v>
      </c>
      <c r="AY125" s="228" t="s">
        <v>145</v>
      </c>
      <c r="BK125" s="230">
        <f>SUM(BK126:BK156)</f>
        <v>0</v>
      </c>
    </row>
    <row r="126" s="2" customFormat="1" ht="21.75" customHeight="1">
      <c r="A126" s="35"/>
      <c r="B126" s="36"/>
      <c r="C126" s="233" t="s">
        <v>81</v>
      </c>
      <c r="D126" s="233" t="s">
        <v>147</v>
      </c>
      <c r="E126" s="234" t="s">
        <v>1111</v>
      </c>
      <c r="F126" s="235" t="s">
        <v>1112</v>
      </c>
      <c r="G126" s="236" t="s">
        <v>150</v>
      </c>
      <c r="H126" s="237">
        <v>8</v>
      </c>
      <c r="I126" s="238"/>
      <c r="J126" s="239">
        <f>ROUND(I126*H126,2)</f>
        <v>0</v>
      </c>
      <c r="K126" s="240"/>
      <c r="L126" s="41"/>
      <c r="M126" s="241" t="s">
        <v>1</v>
      </c>
      <c r="N126" s="242" t="s">
        <v>38</v>
      </c>
      <c r="O126" s="88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5" t="s">
        <v>151</v>
      </c>
      <c r="AT126" s="245" t="s">
        <v>147</v>
      </c>
      <c r="AU126" s="245" t="s">
        <v>81</v>
      </c>
      <c r="AY126" s="14" t="s">
        <v>145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4" t="s">
        <v>81</v>
      </c>
      <c r="BK126" s="246">
        <f>ROUND(I126*H126,2)</f>
        <v>0</v>
      </c>
      <c r="BL126" s="14" t="s">
        <v>151</v>
      </c>
      <c r="BM126" s="245" t="s">
        <v>83</v>
      </c>
    </row>
    <row r="127" s="2" customFormat="1" ht="21.75" customHeight="1">
      <c r="A127" s="35"/>
      <c r="B127" s="36"/>
      <c r="C127" s="233" t="s">
        <v>83</v>
      </c>
      <c r="D127" s="233" t="s">
        <v>147</v>
      </c>
      <c r="E127" s="234" t="s">
        <v>1113</v>
      </c>
      <c r="F127" s="235" t="s">
        <v>1114</v>
      </c>
      <c r="G127" s="236" t="s">
        <v>150</v>
      </c>
      <c r="H127" s="237">
        <v>5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38</v>
      </c>
      <c r="O127" s="88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5" t="s">
        <v>151</v>
      </c>
      <c r="AT127" s="245" t="s">
        <v>147</v>
      </c>
      <c r="AU127" s="245" t="s">
        <v>81</v>
      </c>
      <c r="AY127" s="14" t="s">
        <v>145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4" t="s">
        <v>81</v>
      </c>
      <c r="BK127" s="246">
        <f>ROUND(I127*H127,2)</f>
        <v>0</v>
      </c>
      <c r="BL127" s="14" t="s">
        <v>151</v>
      </c>
      <c r="BM127" s="245" t="s">
        <v>151</v>
      </c>
    </row>
    <row r="128" s="2" customFormat="1" ht="16.5" customHeight="1">
      <c r="A128" s="35"/>
      <c r="B128" s="36"/>
      <c r="C128" s="233" t="s">
        <v>154</v>
      </c>
      <c r="D128" s="233" t="s">
        <v>147</v>
      </c>
      <c r="E128" s="234" t="s">
        <v>1115</v>
      </c>
      <c r="F128" s="235" t="s">
        <v>1116</v>
      </c>
      <c r="G128" s="236" t="s">
        <v>213</v>
      </c>
      <c r="H128" s="237">
        <v>110</v>
      </c>
      <c r="I128" s="238"/>
      <c r="J128" s="239">
        <f>ROUND(I128*H128,2)</f>
        <v>0</v>
      </c>
      <c r="K128" s="240"/>
      <c r="L128" s="41"/>
      <c r="M128" s="241" t="s">
        <v>1</v>
      </c>
      <c r="N128" s="242" t="s">
        <v>38</v>
      </c>
      <c r="O128" s="88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5" t="s">
        <v>151</v>
      </c>
      <c r="AT128" s="245" t="s">
        <v>147</v>
      </c>
      <c r="AU128" s="245" t="s">
        <v>81</v>
      </c>
      <c r="AY128" s="14" t="s">
        <v>145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4" t="s">
        <v>81</v>
      </c>
      <c r="BK128" s="246">
        <f>ROUND(I128*H128,2)</f>
        <v>0</v>
      </c>
      <c r="BL128" s="14" t="s">
        <v>151</v>
      </c>
      <c r="BM128" s="245" t="s">
        <v>157</v>
      </c>
    </row>
    <row r="129" s="2" customFormat="1" ht="16.5" customHeight="1">
      <c r="A129" s="35"/>
      <c r="B129" s="36"/>
      <c r="C129" s="233" t="s">
        <v>151</v>
      </c>
      <c r="D129" s="233" t="s">
        <v>147</v>
      </c>
      <c r="E129" s="234" t="s">
        <v>1117</v>
      </c>
      <c r="F129" s="235" t="s">
        <v>1118</v>
      </c>
      <c r="G129" s="236" t="s">
        <v>213</v>
      </c>
      <c r="H129" s="237">
        <v>272.80000000000001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38</v>
      </c>
      <c r="O129" s="88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151</v>
      </c>
      <c r="AT129" s="245" t="s">
        <v>147</v>
      </c>
      <c r="AU129" s="245" t="s">
        <v>81</v>
      </c>
      <c r="AY129" s="14" t="s">
        <v>145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81</v>
      </c>
      <c r="BK129" s="246">
        <f>ROUND(I129*H129,2)</f>
        <v>0</v>
      </c>
      <c r="BL129" s="14" t="s">
        <v>151</v>
      </c>
      <c r="BM129" s="245" t="s">
        <v>161</v>
      </c>
    </row>
    <row r="130" s="2" customFormat="1" ht="16.5" customHeight="1">
      <c r="A130" s="35"/>
      <c r="B130" s="36"/>
      <c r="C130" s="247" t="s">
        <v>162</v>
      </c>
      <c r="D130" s="247" t="s">
        <v>239</v>
      </c>
      <c r="E130" s="248" t="s">
        <v>1119</v>
      </c>
      <c r="F130" s="249" t="s">
        <v>1120</v>
      </c>
      <c r="G130" s="250" t="s">
        <v>150</v>
      </c>
      <c r="H130" s="251">
        <v>45.200000000000003</v>
      </c>
      <c r="I130" s="252"/>
      <c r="J130" s="253">
        <f>ROUND(I130*H130,2)</f>
        <v>0</v>
      </c>
      <c r="K130" s="254"/>
      <c r="L130" s="255"/>
      <c r="M130" s="256" t="s">
        <v>1</v>
      </c>
      <c r="N130" s="257" t="s">
        <v>38</v>
      </c>
      <c r="O130" s="88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5" t="s">
        <v>161</v>
      </c>
      <c r="AT130" s="245" t="s">
        <v>239</v>
      </c>
      <c r="AU130" s="245" t="s">
        <v>81</v>
      </c>
      <c r="AY130" s="14" t="s">
        <v>145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4" t="s">
        <v>81</v>
      </c>
      <c r="BK130" s="246">
        <f>ROUND(I130*H130,2)</f>
        <v>0</v>
      </c>
      <c r="BL130" s="14" t="s">
        <v>151</v>
      </c>
      <c r="BM130" s="245" t="s">
        <v>165</v>
      </c>
    </row>
    <row r="131" s="2" customFormat="1" ht="16.5" customHeight="1">
      <c r="A131" s="35"/>
      <c r="B131" s="36"/>
      <c r="C131" s="247" t="s">
        <v>157</v>
      </c>
      <c r="D131" s="247" t="s">
        <v>239</v>
      </c>
      <c r="E131" s="248" t="s">
        <v>1121</v>
      </c>
      <c r="F131" s="249" t="s">
        <v>1122</v>
      </c>
      <c r="G131" s="250" t="s">
        <v>150</v>
      </c>
      <c r="H131" s="251">
        <v>96.599999999999994</v>
      </c>
      <c r="I131" s="252"/>
      <c r="J131" s="253">
        <f>ROUND(I131*H131,2)</f>
        <v>0</v>
      </c>
      <c r="K131" s="254"/>
      <c r="L131" s="255"/>
      <c r="M131" s="256" t="s">
        <v>1</v>
      </c>
      <c r="N131" s="257" t="s">
        <v>38</v>
      </c>
      <c r="O131" s="88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5" t="s">
        <v>161</v>
      </c>
      <c r="AT131" s="245" t="s">
        <v>239</v>
      </c>
      <c r="AU131" s="245" t="s">
        <v>81</v>
      </c>
      <c r="AY131" s="14" t="s">
        <v>145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4" t="s">
        <v>81</v>
      </c>
      <c r="BK131" s="246">
        <f>ROUND(I131*H131,2)</f>
        <v>0</v>
      </c>
      <c r="BL131" s="14" t="s">
        <v>151</v>
      </c>
      <c r="BM131" s="245" t="s">
        <v>168</v>
      </c>
    </row>
    <row r="132" s="2" customFormat="1" ht="16.5" customHeight="1">
      <c r="A132" s="35"/>
      <c r="B132" s="36"/>
      <c r="C132" s="247" t="s">
        <v>169</v>
      </c>
      <c r="D132" s="247" t="s">
        <v>239</v>
      </c>
      <c r="E132" s="248" t="s">
        <v>1123</v>
      </c>
      <c r="F132" s="249" t="s">
        <v>1124</v>
      </c>
      <c r="G132" s="250" t="s">
        <v>150</v>
      </c>
      <c r="H132" s="251">
        <v>46.5</v>
      </c>
      <c r="I132" s="252"/>
      <c r="J132" s="253">
        <f>ROUND(I132*H132,2)</f>
        <v>0</v>
      </c>
      <c r="K132" s="254"/>
      <c r="L132" s="255"/>
      <c r="M132" s="256" t="s">
        <v>1</v>
      </c>
      <c r="N132" s="257" t="s">
        <v>38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161</v>
      </c>
      <c r="AT132" s="245" t="s">
        <v>239</v>
      </c>
      <c r="AU132" s="245" t="s">
        <v>81</v>
      </c>
      <c r="AY132" s="14" t="s">
        <v>145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81</v>
      </c>
      <c r="BK132" s="246">
        <f>ROUND(I132*H132,2)</f>
        <v>0</v>
      </c>
      <c r="BL132" s="14" t="s">
        <v>151</v>
      </c>
      <c r="BM132" s="245" t="s">
        <v>173</v>
      </c>
    </row>
    <row r="133" s="2" customFormat="1" ht="16.5" customHeight="1">
      <c r="A133" s="35"/>
      <c r="B133" s="36"/>
      <c r="C133" s="247" t="s">
        <v>161</v>
      </c>
      <c r="D133" s="247" t="s">
        <v>239</v>
      </c>
      <c r="E133" s="248" t="s">
        <v>1125</v>
      </c>
      <c r="F133" s="249" t="s">
        <v>1126</v>
      </c>
      <c r="G133" s="250" t="s">
        <v>150</v>
      </c>
      <c r="H133" s="251">
        <v>84.5</v>
      </c>
      <c r="I133" s="252"/>
      <c r="J133" s="253">
        <f>ROUND(I133*H133,2)</f>
        <v>0</v>
      </c>
      <c r="K133" s="254"/>
      <c r="L133" s="255"/>
      <c r="M133" s="256" t="s">
        <v>1</v>
      </c>
      <c r="N133" s="257" t="s">
        <v>38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161</v>
      </c>
      <c r="AT133" s="245" t="s">
        <v>239</v>
      </c>
      <c r="AU133" s="245" t="s">
        <v>81</v>
      </c>
      <c r="AY133" s="14" t="s">
        <v>145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81</v>
      </c>
      <c r="BK133" s="246">
        <f>ROUND(I133*H133,2)</f>
        <v>0</v>
      </c>
      <c r="BL133" s="14" t="s">
        <v>151</v>
      </c>
      <c r="BM133" s="245" t="s">
        <v>176</v>
      </c>
    </row>
    <row r="134" s="2" customFormat="1" ht="21.75" customHeight="1">
      <c r="A134" s="35"/>
      <c r="B134" s="36"/>
      <c r="C134" s="233" t="s">
        <v>177</v>
      </c>
      <c r="D134" s="233" t="s">
        <v>147</v>
      </c>
      <c r="E134" s="234" t="s">
        <v>1127</v>
      </c>
      <c r="F134" s="235" t="s">
        <v>1128</v>
      </c>
      <c r="G134" s="236" t="s">
        <v>213</v>
      </c>
      <c r="H134" s="237">
        <v>70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38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151</v>
      </c>
      <c r="AT134" s="245" t="s">
        <v>147</v>
      </c>
      <c r="AU134" s="245" t="s">
        <v>81</v>
      </c>
      <c r="AY134" s="14" t="s">
        <v>145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81</v>
      </c>
      <c r="BK134" s="246">
        <f>ROUND(I134*H134,2)</f>
        <v>0</v>
      </c>
      <c r="BL134" s="14" t="s">
        <v>151</v>
      </c>
      <c r="BM134" s="245" t="s">
        <v>180</v>
      </c>
    </row>
    <row r="135" s="2" customFormat="1" ht="21.75" customHeight="1">
      <c r="A135" s="35"/>
      <c r="B135" s="36"/>
      <c r="C135" s="247" t="s">
        <v>165</v>
      </c>
      <c r="D135" s="247" t="s">
        <v>239</v>
      </c>
      <c r="E135" s="248" t="s">
        <v>1129</v>
      </c>
      <c r="F135" s="249" t="s">
        <v>1130</v>
      </c>
      <c r="G135" s="250" t="s">
        <v>213</v>
      </c>
      <c r="H135" s="251">
        <v>71.049999999999997</v>
      </c>
      <c r="I135" s="252"/>
      <c r="J135" s="253">
        <f>ROUND(I135*H135,2)</f>
        <v>0</v>
      </c>
      <c r="K135" s="254"/>
      <c r="L135" s="255"/>
      <c r="M135" s="256" t="s">
        <v>1</v>
      </c>
      <c r="N135" s="257" t="s">
        <v>38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161</v>
      </c>
      <c r="AT135" s="245" t="s">
        <v>239</v>
      </c>
      <c r="AU135" s="245" t="s">
        <v>81</v>
      </c>
      <c r="AY135" s="14" t="s">
        <v>145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81</v>
      </c>
      <c r="BK135" s="246">
        <f>ROUND(I135*H135,2)</f>
        <v>0</v>
      </c>
      <c r="BL135" s="14" t="s">
        <v>151</v>
      </c>
      <c r="BM135" s="245" t="s">
        <v>183</v>
      </c>
    </row>
    <row r="136" s="2" customFormat="1" ht="16.5" customHeight="1">
      <c r="A136" s="35"/>
      <c r="B136" s="36"/>
      <c r="C136" s="233" t="s">
        <v>184</v>
      </c>
      <c r="D136" s="233" t="s">
        <v>147</v>
      </c>
      <c r="E136" s="234" t="s">
        <v>1131</v>
      </c>
      <c r="F136" s="235" t="s">
        <v>1132</v>
      </c>
      <c r="G136" s="236" t="s">
        <v>150</v>
      </c>
      <c r="H136" s="237">
        <v>1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38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151</v>
      </c>
      <c r="AT136" s="245" t="s">
        <v>147</v>
      </c>
      <c r="AU136" s="245" t="s">
        <v>81</v>
      </c>
      <c r="AY136" s="14" t="s">
        <v>145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81</v>
      </c>
      <c r="BK136" s="246">
        <f>ROUND(I136*H136,2)</f>
        <v>0</v>
      </c>
      <c r="BL136" s="14" t="s">
        <v>151</v>
      </c>
      <c r="BM136" s="245" t="s">
        <v>187</v>
      </c>
    </row>
    <row r="137" s="2" customFormat="1" ht="33" customHeight="1">
      <c r="A137" s="35"/>
      <c r="B137" s="36"/>
      <c r="C137" s="247" t="s">
        <v>168</v>
      </c>
      <c r="D137" s="247" t="s">
        <v>239</v>
      </c>
      <c r="E137" s="248" t="s">
        <v>1133</v>
      </c>
      <c r="F137" s="249" t="s">
        <v>1134</v>
      </c>
      <c r="G137" s="250" t="s">
        <v>150</v>
      </c>
      <c r="H137" s="251">
        <v>1</v>
      </c>
      <c r="I137" s="252"/>
      <c r="J137" s="253">
        <f>ROUND(I137*H137,2)</f>
        <v>0</v>
      </c>
      <c r="K137" s="254"/>
      <c r="L137" s="255"/>
      <c r="M137" s="256" t="s">
        <v>1</v>
      </c>
      <c r="N137" s="257" t="s">
        <v>38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161</v>
      </c>
      <c r="AT137" s="245" t="s">
        <v>239</v>
      </c>
      <c r="AU137" s="245" t="s">
        <v>81</v>
      </c>
      <c r="AY137" s="14" t="s">
        <v>145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81</v>
      </c>
      <c r="BK137" s="246">
        <f>ROUND(I137*H137,2)</f>
        <v>0</v>
      </c>
      <c r="BL137" s="14" t="s">
        <v>151</v>
      </c>
      <c r="BM137" s="245" t="s">
        <v>191</v>
      </c>
    </row>
    <row r="138" s="2" customFormat="1" ht="21.75" customHeight="1">
      <c r="A138" s="35"/>
      <c r="B138" s="36"/>
      <c r="C138" s="233" t="s">
        <v>192</v>
      </c>
      <c r="D138" s="233" t="s">
        <v>147</v>
      </c>
      <c r="E138" s="234" t="s">
        <v>1135</v>
      </c>
      <c r="F138" s="235" t="s">
        <v>1136</v>
      </c>
      <c r="G138" s="236" t="s">
        <v>150</v>
      </c>
      <c r="H138" s="237">
        <v>1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38</v>
      </c>
      <c r="O138" s="88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151</v>
      </c>
      <c r="AT138" s="245" t="s">
        <v>147</v>
      </c>
      <c r="AU138" s="245" t="s">
        <v>81</v>
      </c>
      <c r="AY138" s="14" t="s">
        <v>145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81</v>
      </c>
      <c r="BK138" s="246">
        <f>ROUND(I138*H138,2)</f>
        <v>0</v>
      </c>
      <c r="BL138" s="14" t="s">
        <v>151</v>
      </c>
      <c r="BM138" s="245" t="s">
        <v>195</v>
      </c>
    </row>
    <row r="139" s="2" customFormat="1" ht="16.5" customHeight="1">
      <c r="A139" s="35"/>
      <c r="B139" s="36"/>
      <c r="C139" s="233" t="s">
        <v>173</v>
      </c>
      <c r="D139" s="233" t="s">
        <v>147</v>
      </c>
      <c r="E139" s="234" t="s">
        <v>1137</v>
      </c>
      <c r="F139" s="235" t="s">
        <v>1138</v>
      </c>
      <c r="G139" s="236" t="s">
        <v>150</v>
      </c>
      <c r="H139" s="237">
        <v>2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38</v>
      </c>
      <c r="O139" s="88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151</v>
      </c>
      <c r="AT139" s="245" t="s">
        <v>147</v>
      </c>
      <c r="AU139" s="245" t="s">
        <v>81</v>
      </c>
      <c r="AY139" s="14" t="s">
        <v>145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81</v>
      </c>
      <c r="BK139" s="246">
        <f>ROUND(I139*H139,2)</f>
        <v>0</v>
      </c>
      <c r="BL139" s="14" t="s">
        <v>151</v>
      </c>
      <c r="BM139" s="245" t="s">
        <v>198</v>
      </c>
    </row>
    <row r="140" s="2" customFormat="1" ht="16.5" customHeight="1">
      <c r="A140" s="35"/>
      <c r="B140" s="36"/>
      <c r="C140" s="233" t="s">
        <v>8</v>
      </c>
      <c r="D140" s="233" t="s">
        <v>147</v>
      </c>
      <c r="E140" s="234" t="s">
        <v>1139</v>
      </c>
      <c r="F140" s="235" t="s">
        <v>1140</v>
      </c>
      <c r="G140" s="236" t="s">
        <v>150</v>
      </c>
      <c r="H140" s="237">
        <v>1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38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151</v>
      </c>
      <c r="AT140" s="245" t="s">
        <v>147</v>
      </c>
      <c r="AU140" s="245" t="s">
        <v>81</v>
      </c>
      <c r="AY140" s="14" t="s">
        <v>145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81</v>
      </c>
      <c r="BK140" s="246">
        <f>ROUND(I140*H140,2)</f>
        <v>0</v>
      </c>
      <c r="BL140" s="14" t="s">
        <v>151</v>
      </c>
      <c r="BM140" s="245" t="s">
        <v>203</v>
      </c>
    </row>
    <row r="141" s="2" customFormat="1" ht="16.5" customHeight="1">
      <c r="A141" s="35"/>
      <c r="B141" s="36"/>
      <c r="C141" s="233" t="s">
        <v>176</v>
      </c>
      <c r="D141" s="233" t="s">
        <v>147</v>
      </c>
      <c r="E141" s="234" t="s">
        <v>1141</v>
      </c>
      <c r="F141" s="235" t="s">
        <v>1142</v>
      </c>
      <c r="G141" s="236" t="s">
        <v>150</v>
      </c>
      <c r="H141" s="237">
        <v>1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38</v>
      </c>
      <c r="O141" s="88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151</v>
      </c>
      <c r="AT141" s="245" t="s">
        <v>147</v>
      </c>
      <c r="AU141" s="245" t="s">
        <v>81</v>
      </c>
      <c r="AY141" s="14" t="s">
        <v>145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81</v>
      </c>
      <c r="BK141" s="246">
        <f>ROUND(I141*H141,2)</f>
        <v>0</v>
      </c>
      <c r="BL141" s="14" t="s">
        <v>151</v>
      </c>
      <c r="BM141" s="245" t="s">
        <v>206</v>
      </c>
    </row>
    <row r="142" s="2" customFormat="1" ht="16.5" customHeight="1">
      <c r="A142" s="35"/>
      <c r="B142" s="36"/>
      <c r="C142" s="233" t="s">
        <v>207</v>
      </c>
      <c r="D142" s="233" t="s">
        <v>147</v>
      </c>
      <c r="E142" s="234" t="s">
        <v>1143</v>
      </c>
      <c r="F142" s="235" t="s">
        <v>1144</v>
      </c>
      <c r="G142" s="236" t="s">
        <v>150</v>
      </c>
      <c r="H142" s="237">
        <v>1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38</v>
      </c>
      <c r="O142" s="88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151</v>
      </c>
      <c r="AT142" s="245" t="s">
        <v>147</v>
      </c>
      <c r="AU142" s="245" t="s">
        <v>81</v>
      </c>
      <c r="AY142" s="14" t="s">
        <v>145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81</v>
      </c>
      <c r="BK142" s="246">
        <f>ROUND(I142*H142,2)</f>
        <v>0</v>
      </c>
      <c r="BL142" s="14" t="s">
        <v>151</v>
      </c>
      <c r="BM142" s="245" t="s">
        <v>210</v>
      </c>
    </row>
    <row r="143" s="2" customFormat="1" ht="16.5" customHeight="1">
      <c r="A143" s="35"/>
      <c r="B143" s="36"/>
      <c r="C143" s="233" t="s">
        <v>180</v>
      </c>
      <c r="D143" s="233" t="s">
        <v>147</v>
      </c>
      <c r="E143" s="234" t="s">
        <v>1145</v>
      </c>
      <c r="F143" s="235" t="s">
        <v>1146</v>
      </c>
      <c r="G143" s="236" t="s">
        <v>150</v>
      </c>
      <c r="H143" s="237">
        <v>1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38</v>
      </c>
      <c r="O143" s="88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151</v>
      </c>
      <c r="AT143" s="245" t="s">
        <v>147</v>
      </c>
      <c r="AU143" s="245" t="s">
        <v>81</v>
      </c>
      <c r="AY143" s="14" t="s">
        <v>145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81</v>
      </c>
      <c r="BK143" s="246">
        <f>ROUND(I143*H143,2)</f>
        <v>0</v>
      </c>
      <c r="BL143" s="14" t="s">
        <v>151</v>
      </c>
      <c r="BM143" s="245" t="s">
        <v>214</v>
      </c>
    </row>
    <row r="144" s="2" customFormat="1" ht="16.5" customHeight="1">
      <c r="A144" s="35"/>
      <c r="B144" s="36"/>
      <c r="C144" s="233" t="s">
        <v>215</v>
      </c>
      <c r="D144" s="233" t="s">
        <v>147</v>
      </c>
      <c r="E144" s="234" t="s">
        <v>1147</v>
      </c>
      <c r="F144" s="235" t="s">
        <v>1148</v>
      </c>
      <c r="G144" s="236" t="s">
        <v>612</v>
      </c>
      <c r="H144" s="237">
        <v>1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38</v>
      </c>
      <c r="O144" s="88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151</v>
      </c>
      <c r="AT144" s="245" t="s">
        <v>147</v>
      </c>
      <c r="AU144" s="245" t="s">
        <v>81</v>
      </c>
      <c r="AY144" s="14" t="s">
        <v>145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81</v>
      </c>
      <c r="BK144" s="246">
        <f>ROUND(I144*H144,2)</f>
        <v>0</v>
      </c>
      <c r="BL144" s="14" t="s">
        <v>151</v>
      </c>
      <c r="BM144" s="245" t="s">
        <v>218</v>
      </c>
    </row>
    <row r="145" s="2" customFormat="1" ht="16.5" customHeight="1">
      <c r="A145" s="35"/>
      <c r="B145" s="36"/>
      <c r="C145" s="233" t="s">
        <v>183</v>
      </c>
      <c r="D145" s="233" t="s">
        <v>147</v>
      </c>
      <c r="E145" s="234" t="s">
        <v>1149</v>
      </c>
      <c r="F145" s="235" t="s">
        <v>1150</v>
      </c>
      <c r="G145" s="236" t="s">
        <v>213</v>
      </c>
      <c r="H145" s="237">
        <v>74.200000000000003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38</v>
      </c>
      <c r="O145" s="8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151</v>
      </c>
      <c r="AT145" s="245" t="s">
        <v>147</v>
      </c>
      <c r="AU145" s="245" t="s">
        <v>81</v>
      </c>
      <c r="AY145" s="14" t="s">
        <v>145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81</v>
      </c>
      <c r="BK145" s="246">
        <f>ROUND(I145*H145,2)</f>
        <v>0</v>
      </c>
      <c r="BL145" s="14" t="s">
        <v>151</v>
      </c>
      <c r="BM145" s="245" t="s">
        <v>221</v>
      </c>
    </row>
    <row r="146" s="2" customFormat="1" ht="16.5" customHeight="1">
      <c r="A146" s="35"/>
      <c r="B146" s="36"/>
      <c r="C146" s="233" t="s">
        <v>7</v>
      </c>
      <c r="D146" s="233" t="s">
        <v>147</v>
      </c>
      <c r="E146" s="234" t="s">
        <v>1151</v>
      </c>
      <c r="F146" s="235" t="s">
        <v>1152</v>
      </c>
      <c r="G146" s="236" t="s">
        <v>213</v>
      </c>
      <c r="H146" s="237">
        <v>74.200000000000003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38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151</v>
      </c>
      <c r="AT146" s="245" t="s">
        <v>147</v>
      </c>
      <c r="AU146" s="245" t="s">
        <v>81</v>
      </c>
      <c r="AY146" s="14" t="s">
        <v>145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81</v>
      </c>
      <c r="BK146" s="246">
        <f>ROUND(I146*H146,2)</f>
        <v>0</v>
      </c>
      <c r="BL146" s="14" t="s">
        <v>151</v>
      </c>
      <c r="BM146" s="245" t="s">
        <v>224</v>
      </c>
    </row>
    <row r="147" s="2" customFormat="1" ht="21.75" customHeight="1">
      <c r="A147" s="35"/>
      <c r="B147" s="36"/>
      <c r="C147" s="233" t="s">
        <v>187</v>
      </c>
      <c r="D147" s="233" t="s">
        <v>147</v>
      </c>
      <c r="E147" s="234" t="s">
        <v>1153</v>
      </c>
      <c r="F147" s="235" t="s">
        <v>1154</v>
      </c>
      <c r="G147" s="236" t="s">
        <v>150</v>
      </c>
      <c r="H147" s="237">
        <v>1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38</v>
      </c>
      <c r="O147" s="8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151</v>
      </c>
      <c r="AT147" s="245" t="s">
        <v>147</v>
      </c>
      <c r="AU147" s="245" t="s">
        <v>81</v>
      </c>
      <c r="AY147" s="14" t="s">
        <v>145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81</v>
      </c>
      <c r="BK147" s="246">
        <f>ROUND(I147*H147,2)</f>
        <v>0</v>
      </c>
      <c r="BL147" s="14" t="s">
        <v>151</v>
      </c>
      <c r="BM147" s="245" t="s">
        <v>225</v>
      </c>
    </row>
    <row r="148" s="2" customFormat="1" ht="21.75" customHeight="1">
      <c r="A148" s="35"/>
      <c r="B148" s="36"/>
      <c r="C148" s="233" t="s">
        <v>226</v>
      </c>
      <c r="D148" s="233" t="s">
        <v>147</v>
      </c>
      <c r="E148" s="234" t="s">
        <v>1155</v>
      </c>
      <c r="F148" s="235" t="s">
        <v>1156</v>
      </c>
      <c r="G148" s="236" t="s">
        <v>150</v>
      </c>
      <c r="H148" s="237">
        <v>1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38</v>
      </c>
      <c r="O148" s="88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151</v>
      </c>
      <c r="AT148" s="245" t="s">
        <v>147</v>
      </c>
      <c r="AU148" s="245" t="s">
        <v>81</v>
      </c>
      <c r="AY148" s="14" t="s">
        <v>145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81</v>
      </c>
      <c r="BK148" s="246">
        <f>ROUND(I148*H148,2)</f>
        <v>0</v>
      </c>
      <c r="BL148" s="14" t="s">
        <v>151</v>
      </c>
      <c r="BM148" s="245" t="s">
        <v>227</v>
      </c>
    </row>
    <row r="149" s="2" customFormat="1" ht="21.75" customHeight="1">
      <c r="A149" s="35"/>
      <c r="B149" s="36"/>
      <c r="C149" s="233" t="s">
        <v>191</v>
      </c>
      <c r="D149" s="233" t="s">
        <v>147</v>
      </c>
      <c r="E149" s="234" t="s">
        <v>1157</v>
      </c>
      <c r="F149" s="235" t="s">
        <v>1158</v>
      </c>
      <c r="G149" s="236" t="s">
        <v>612</v>
      </c>
      <c r="H149" s="237">
        <v>1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38</v>
      </c>
      <c r="O149" s="88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151</v>
      </c>
      <c r="AT149" s="245" t="s">
        <v>147</v>
      </c>
      <c r="AU149" s="245" t="s">
        <v>81</v>
      </c>
      <c r="AY149" s="14" t="s">
        <v>145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81</v>
      </c>
      <c r="BK149" s="246">
        <f>ROUND(I149*H149,2)</f>
        <v>0</v>
      </c>
      <c r="BL149" s="14" t="s">
        <v>151</v>
      </c>
      <c r="BM149" s="245" t="s">
        <v>230</v>
      </c>
    </row>
    <row r="150" s="2" customFormat="1" ht="21.75" customHeight="1">
      <c r="A150" s="35"/>
      <c r="B150" s="36"/>
      <c r="C150" s="233" t="s">
        <v>231</v>
      </c>
      <c r="D150" s="233" t="s">
        <v>147</v>
      </c>
      <c r="E150" s="234" t="s">
        <v>1159</v>
      </c>
      <c r="F150" s="235" t="s">
        <v>1160</v>
      </c>
      <c r="G150" s="236" t="s">
        <v>612</v>
      </c>
      <c r="H150" s="237">
        <v>1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38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151</v>
      </c>
      <c r="AT150" s="245" t="s">
        <v>147</v>
      </c>
      <c r="AU150" s="245" t="s">
        <v>81</v>
      </c>
      <c r="AY150" s="14" t="s">
        <v>145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81</v>
      </c>
      <c r="BK150" s="246">
        <f>ROUND(I150*H150,2)</f>
        <v>0</v>
      </c>
      <c r="BL150" s="14" t="s">
        <v>151</v>
      </c>
      <c r="BM150" s="245" t="s">
        <v>234</v>
      </c>
    </row>
    <row r="151" s="2" customFormat="1" ht="21.75" customHeight="1">
      <c r="A151" s="35"/>
      <c r="B151" s="36"/>
      <c r="C151" s="233" t="s">
        <v>195</v>
      </c>
      <c r="D151" s="233" t="s">
        <v>147</v>
      </c>
      <c r="E151" s="234" t="s">
        <v>1161</v>
      </c>
      <c r="F151" s="235" t="s">
        <v>1162</v>
      </c>
      <c r="G151" s="236" t="s">
        <v>612</v>
      </c>
      <c r="H151" s="237">
        <v>1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38</v>
      </c>
      <c r="O151" s="8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151</v>
      </c>
      <c r="AT151" s="245" t="s">
        <v>147</v>
      </c>
      <c r="AU151" s="245" t="s">
        <v>81</v>
      </c>
      <c r="AY151" s="14" t="s">
        <v>145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81</v>
      </c>
      <c r="BK151" s="246">
        <f>ROUND(I151*H151,2)</f>
        <v>0</v>
      </c>
      <c r="BL151" s="14" t="s">
        <v>151</v>
      </c>
      <c r="BM151" s="245" t="s">
        <v>237</v>
      </c>
    </row>
    <row r="152" s="2" customFormat="1" ht="21.75" customHeight="1">
      <c r="A152" s="35"/>
      <c r="B152" s="36"/>
      <c r="C152" s="233" t="s">
        <v>238</v>
      </c>
      <c r="D152" s="233" t="s">
        <v>147</v>
      </c>
      <c r="E152" s="234" t="s">
        <v>1163</v>
      </c>
      <c r="F152" s="235" t="s">
        <v>1164</v>
      </c>
      <c r="G152" s="236" t="s">
        <v>612</v>
      </c>
      <c r="H152" s="237">
        <v>1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38</v>
      </c>
      <c r="O152" s="88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151</v>
      </c>
      <c r="AT152" s="245" t="s">
        <v>147</v>
      </c>
      <c r="AU152" s="245" t="s">
        <v>81</v>
      </c>
      <c r="AY152" s="14" t="s">
        <v>145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81</v>
      </c>
      <c r="BK152" s="246">
        <f>ROUND(I152*H152,2)</f>
        <v>0</v>
      </c>
      <c r="BL152" s="14" t="s">
        <v>151</v>
      </c>
      <c r="BM152" s="245" t="s">
        <v>242</v>
      </c>
    </row>
    <row r="153" s="2" customFormat="1" ht="21.75" customHeight="1">
      <c r="A153" s="35"/>
      <c r="B153" s="36"/>
      <c r="C153" s="233" t="s">
        <v>198</v>
      </c>
      <c r="D153" s="233" t="s">
        <v>147</v>
      </c>
      <c r="E153" s="234" t="s">
        <v>1165</v>
      </c>
      <c r="F153" s="235" t="s">
        <v>1166</v>
      </c>
      <c r="G153" s="236" t="s">
        <v>612</v>
      </c>
      <c r="H153" s="237">
        <v>1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38</v>
      </c>
      <c r="O153" s="88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151</v>
      </c>
      <c r="AT153" s="245" t="s">
        <v>147</v>
      </c>
      <c r="AU153" s="245" t="s">
        <v>81</v>
      </c>
      <c r="AY153" s="14" t="s">
        <v>145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81</v>
      </c>
      <c r="BK153" s="246">
        <f>ROUND(I153*H153,2)</f>
        <v>0</v>
      </c>
      <c r="BL153" s="14" t="s">
        <v>151</v>
      </c>
      <c r="BM153" s="245" t="s">
        <v>245</v>
      </c>
    </row>
    <row r="154" s="2" customFormat="1" ht="21.75" customHeight="1">
      <c r="A154" s="35"/>
      <c r="B154" s="36"/>
      <c r="C154" s="233" t="s">
        <v>246</v>
      </c>
      <c r="D154" s="233" t="s">
        <v>147</v>
      </c>
      <c r="E154" s="234" t="s">
        <v>1167</v>
      </c>
      <c r="F154" s="235" t="s">
        <v>1168</v>
      </c>
      <c r="G154" s="236" t="s">
        <v>612</v>
      </c>
      <c r="H154" s="237">
        <v>1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38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151</v>
      </c>
      <c r="AT154" s="245" t="s">
        <v>147</v>
      </c>
      <c r="AU154" s="245" t="s">
        <v>81</v>
      </c>
      <c r="AY154" s="14" t="s">
        <v>145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81</v>
      </c>
      <c r="BK154" s="246">
        <f>ROUND(I154*H154,2)</f>
        <v>0</v>
      </c>
      <c r="BL154" s="14" t="s">
        <v>151</v>
      </c>
      <c r="BM154" s="245" t="s">
        <v>249</v>
      </c>
    </row>
    <row r="155" s="2" customFormat="1" ht="21.75" customHeight="1">
      <c r="A155" s="35"/>
      <c r="B155" s="36"/>
      <c r="C155" s="233" t="s">
        <v>203</v>
      </c>
      <c r="D155" s="233" t="s">
        <v>147</v>
      </c>
      <c r="E155" s="234" t="s">
        <v>1169</v>
      </c>
      <c r="F155" s="235" t="s">
        <v>1170</v>
      </c>
      <c r="G155" s="236" t="s">
        <v>612</v>
      </c>
      <c r="H155" s="237">
        <v>1</v>
      </c>
      <c r="I155" s="238"/>
      <c r="J155" s="239">
        <f>ROUND(I155*H155,2)</f>
        <v>0</v>
      </c>
      <c r="K155" s="240"/>
      <c r="L155" s="41"/>
      <c r="M155" s="241" t="s">
        <v>1</v>
      </c>
      <c r="N155" s="242" t="s">
        <v>38</v>
      </c>
      <c r="O155" s="88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5" t="s">
        <v>151</v>
      </c>
      <c r="AT155" s="245" t="s">
        <v>147</v>
      </c>
      <c r="AU155" s="245" t="s">
        <v>81</v>
      </c>
      <c r="AY155" s="14" t="s">
        <v>145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4" t="s">
        <v>81</v>
      </c>
      <c r="BK155" s="246">
        <f>ROUND(I155*H155,2)</f>
        <v>0</v>
      </c>
      <c r="BL155" s="14" t="s">
        <v>151</v>
      </c>
      <c r="BM155" s="245" t="s">
        <v>252</v>
      </c>
    </row>
    <row r="156" s="2" customFormat="1" ht="21.75" customHeight="1">
      <c r="A156" s="35"/>
      <c r="B156" s="36"/>
      <c r="C156" s="233" t="s">
        <v>253</v>
      </c>
      <c r="D156" s="233" t="s">
        <v>147</v>
      </c>
      <c r="E156" s="234" t="s">
        <v>1171</v>
      </c>
      <c r="F156" s="235" t="s">
        <v>1172</v>
      </c>
      <c r="G156" s="236" t="s">
        <v>172</v>
      </c>
      <c r="H156" s="237">
        <v>5.5999999999999996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38</v>
      </c>
      <c r="O156" s="88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151</v>
      </c>
      <c r="AT156" s="245" t="s">
        <v>147</v>
      </c>
      <c r="AU156" s="245" t="s">
        <v>81</v>
      </c>
      <c r="AY156" s="14" t="s">
        <v>145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81</v>
      </c>
      <c r="BK156" s="246">
        <f>ROUND(I156*H156,2)</f>
        <v>0</v>
      </c>
      <c r="BL156" s="14" t="s">
        <v>151</v>
      </c>
      <c r="BM156" s="245" t="s">
        <v>256</v>
      </c>
    </row>
    <row r="157" s="12" customFormat="1" ht="25.92" customHeight="1">
      <c r="A157" s="12"/>
      <c r="B157" s="217"/>
      <c r="C157" s="218"/>
      <c r="D157" s="219" t="s">
        <v>72</v>
      </c>
      <c r="E157" s="220" t="s">
        <v>81</v>
      </c>
      <c r="F157" s="220" t="s">
        <v>146</v>
      </c>
      <c r="G157" s="218"/>
      <c r="H157" s="218"/>
      <c r="I157" s="221"/>
      <c r="J157" s="222">
        <f>BK157</f>
        <v>0</v>
      </c>
      <c r="K157" s="218"/>
      <c r="L157" s="223"/>
      <c r="M157" s="224"/>
      <c r="N157" s="225"/>
      <c r="O157" s="225"/>
      <c r="P157" s="226">
        <f>SUM(P158:P173)</f>
        <v>0</v>
      </c>
      <c r="Q157" s="225"/>
      <c r="R157" s="226">
        <f>SUM(R158:R173)</f>
        <v>0</v>
      </c>
      <c r="S157" s="225"/>
      <c r="T157" s="227">
        <f>SUM(T158:T173)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8" t="s">
        <v>81</v>
      </c>
      <c r="AT157" s="229" t="s">
        <v>72</v>
      </c>
      <c r="AU157" s="229" t="s">
        <v>73</v>
      </c>
      <c r="AY157" s="228" t="s">
        <v>145</v>
      </c>
      <c r="BK157" s="230">
        <f>SUM(BK158:BK173)</f>
        <v>0</v>
      </c>
    </row>
    <row r="158" s="2" customFormat="1" ht="21.75" customHeight="1">
      <c r="A158" s="35"/>
      <c r="B158" s="36"/>
      <c r="C158" s="233" t="s">
        <v>206</v>
      </c>
      <c r="D158" s="233" t="s">
        <v>147</v>
      </c>
      <c r="E158" s="234" t="s">
        <v>1173</v>
      </c>
      <c r="F158" s="235" t="s">
        <v>1174</v>
      </c>
      <c r="G158" s="236" t="s">
        <v>172</v>
      </c>
      <c r="H158" s="237">
        <v>11.5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38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151</v>
      </c>
      <c r="AT158" s="245" t="s">
        <v>147</v>
      </c>
      <c r="AU158" s="245" t="s">
        <v>81</v>
      </c>
      <c r="AY158" s="14" t="s">
        <v>145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81</v>
      </c>
      <c r="BK158" s="246">
        <f>ROUND(I158*H158,2)</f>
        <v>0</v>
      </c>
      <c r="BL158" s="14" t="s">
        <v>151</v>
      </c>
      <c r="BM158" s="245" t="s">
        <v>259</v>
      </c>
    </row>
    <row r="159" s="2" customFormat="1" ht="21.75" customHeight="1">
      <c r="A159" s="35"/>
      <c r="B159" s="36"/>
      <c r="C159" s="233" t="s">
        <v>260</v>
      </c>
      <c r="D159" s="233" t="s">
        <v>147</v>
      </c>
      <c r="E159" s="234" t="s">
        <v>1175</v>
      </c>
      <c r="F159" s="235" t="s">
        <v>1176</v>
      </c>
      <c r="G159" s="236" t="s">
        <v>172</v>
      </c>
      <c r="H159" s="237">
        <v>182.30000000000001</v>
      </c>
      <c r="I159" s="238"/>
      <c r="J159" s="239">
        <f>ROUND(I159*H159,2)</f>
        <v>0</v>
      </c>
      <c r="K159" s="240"/>
      <c r="L159" s="41"/>
      <c r="M159" s="241" t="s">
        <v>1</v>
      </c>
      <c r="N159" s="242" t="s">
        <v>38</v>
      </c>
      <c r="O159" s="88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5" t="s">
        <v>151</v>
      </c>
      <c r="AT159" s="245" t="s">
        <v>147</v>
      </c>
      <c r="AU159" s="245" t="s">
        <v>81</v>
      </c>
      <c r="AY159" s="14" t="s">
        <v>145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4" t="s">
        <v>81</v>
      </c>
      <c r="BK159" s="246">
        <f>ROUND(I159*H159,2)</f>
        <v>0</v>
      </c>
      <c r="BL159" s="14" t="s">
        <v>151</v>
      </c>
      <c r="BM159" s="245" t="s">
        <v>263</v>
      </c>
    </row>
    <row r="160" s="2" customFormat="1" ht="16.5" customHeight="1">
      <c r="A160" s="35"/>
      <c r="B160" s="36"/>
      <c r="C160" s="233" t="s">
        <v>210</v>
      </c>
      <c r="D160" s="233" t="s">
        <v>147</v>
      </c>
      <c r="E160" s="234" t="s">
        <v>1177</v>
      </c>
      <c r="F160" s="235" t="s">
        <v>1178</v>
      </c>
      <c r="G160" s="236" t="s">
        <v>160</v>
      </c>
      <c r="H160" s="237">
        <v>105</v>
      </c>
      <c r="I160" s="238"/>
      <c r="J160" s="239">
        <f>ROUND(I160*H160,2)</f>
        <v>0</v>
      </c>
      <c r="K160" s="240"/>
      <c r="L160" s="41"/>
      <c r="M160" s="241" t="s">
        <v>1</v>
      </c>
      <c r="N160" s="242" t="s">
        <v>38</v>
      </c>
      <c r="O160" s="88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5" t="s">
        <v>151</v>
      </c>
      <c r="AT160" s="245" t="s">
        <v>147</v>
      </c>
      <c r="AU160" s="245" t="s">
        <v>81</v>
      </c>
      <c r="AY160" s="14" t="s">
        <v>145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4" t="s">
        <v>81</v>
      </c>
      <c r="BK160" s="246">
        <f>ROUND(I160*H160,2)</f>
        <v>0</v>
      </c>
      <c r="BL160" s="14" t="s">
        <v>151</v>
      </c>
      <c r="BM160" s="245" t="s">
        <v>266</v>
      </c>
    </row>
    <row r="161" s="2" customFormat="1" ht="21.75" customHeight="1">
      <c r="A161" s="35"/>
      <c r="B161" s="36"/>
      <c r="C161" s="233" t="s">
        <v>267</v>
      </c>
      <c r="D161" s="233" t="s">
        <v>147</v>
      </c>
      <c r="E161" s="234" t="s">
        <v>1179</v>
      </c>
      <c r="F161" s="235" t="s">
        <v>1180</v>
      </c>
      <c r="G161" s="236" t="s">
        <v>160</v>
      </c>
      <c r="H161" s="237">
        <v>105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38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151</v>
      </c>
      <c r="AT161" s="245" t="s">
        <v>147</v>
      </c>
      <c r="AU161" s="245" t="s">
        <v>81</v>
      </c>
      <c r="AY161" s="14" t="s">
        <v>145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81</v>
      </c>
      <c r="BK161" s="246">
        <f>ROUND(I161*H161,2)</f>
        <v>0</v>
      </c>
      <c r="BL161" s="14" t="s">
        <v>151</v>
      </c>
      <c r="BM161" s="245" t="s">
        <v>270</v>
      </c>
    </row>
    <row r="162" s="2" customFormat="1" ht="21.75" customHeight="1">
      <c r="A162" s="35"/>
      <c r="B162" s="36"/>
      <c r="C162" s="233" t="s">
        <v>214</v>
      </c>
      <c r="D162" s="233" t="s">
        <v>147</v>
      </c>
      <c r="E162" s="234" t="s">
        <v>185</v>
      </c>
      <c r="F162" s="235" t="s">
        <v>186</v>
      </c>
      <c r="G162" s="236" t="s">
        <v>172</v>
      </c>
      <c r="H162" s="237">
        <v>93</v>
      </c>
      <c r="I162" s="238"/>
      <c r="J162" s="239">
        <f>ROUND(I162*H162,2)</f>
        <v>0</v>
      </c>
      <c r="K162" s="240"/>
      <c r="L162" s="41"/>
      <c r="M162" s="241" t="s">
        <v>1</v>
      </c>
      <c r="N162" s="242" t="s">
        <v>38</v>
      </c>
      <c r="O162" s="88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5" t="s">
        <v>151</v>
      </c>
      <c r="AT162" s="245" t="s">
        <v>147</v>
      </c>
      <c r="AU162" s="245" t="s">
        <v>81</v>
      </c>
      <c r="AY162" s="14" t="s">
        <v>145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4" t="s">
        <v>81</v>
      </c>
      <c r="BK162" s="246">
        <f>ROUND(I162*H162,2)</f>
        <v>0</v>
      </c>
      <c r="BL162" s="14" t="s">
        <v>151</v>
      </c>
      <c r="BM162" s="245" t="s">
        <v>273</v>
      </c>
    </row>
    <row r="163" s="2" customFormat="1" ht="21.75" customHeight="1">
      <c r="A163" s="35"/>
      <c r="B163" s="36"/>
      <c r="C163" s="233" t="s">
        <v>274</v>
      </c>
      <c r="D163" s="233" t="s">
        <v>147</v>
      </c>
      <c r="E163" s="234" t="s">
        <v>1181</v>
      </c>
      <c r="F163" s="235" t="s">
        <v>1182</v>
      </c>
      <c r="G163" s="236" t="s">
        <v>172</v>
      </c>
      <c r="H163" s="237">
        <v>93</v>
      </c>
      <c r="I163" s="238"/>
      <c r="J163" s="239">
        <f>ROUND(I163*H163,2)</f>
        <v>0</v>
      </c>
      <c r="K163" s="240"/>
      <c r="L163" s="41"/>
      <c r="M163" s="241" t="s">
        <v>1</v>
      </c>
      <c r="N163" s="242" t="s">
        <v>38</v>
      </c>
      <c r="O163" s="88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151</v>
      </c>
      <c r="AT163" s="245" t="s">
        <v>147</v>
      </c>
      <c r="AU163" s="245" t="s">
        <v>81</v>
      </c>
      <c r="AY163" s="14" t="s">
        <v>145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81</v>
      </c>
      <c r="BK163" s="246">
        <f>ROUND(I163*H163,2)</f>
        <v>0</v>
      </c>
      <c r="BL163" s="14" t="s">
        <v>151</v>
      </c>
      <c r="BM163" s="245" t="s">
        <v>277</v>
      </c>
    </row>
    <row r="164" s="2" customFormat="1" ht="21.75" customHeight="1">
      <c r="A164" s="35"/>
      <c r="B164" s="36"/>
      <c r="C164" s="233" t="s">
        <v>218</v>
      </c>
      <c r="D164" s="233" t="s">
        <v>147</v>
      </c>
      <c r="E164" s="234" t="s">
        <v>1183</v>
      </c>
      <c r="F164" s="235" t="s">
        <v>1184</v>
      </c>
      <c r="G164" s="236" t="s">
        <v>172</v>
      </c>
      <c r="H164" s="237">
        <v>93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38</v>
      </c>
      <c r="O164" s="88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151</v>
      </c>
      <c r="AT164" s="245" t="s">
        <v>147</v>
      </c>
      <c r="AU164" s="245" t="s">
        <v>81</v>
      </c>
      <c r="AY164" s="14" t="s">
        <v>145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81</v>
      </c>
      <c r="BK164" s="246">
        <f>ROUND(I164*H164,2)</f>
        <v>0</v>
      </c>
      <c r="BL164" s="14" t="s">
        <v>151</v>
      </c>
      <c r="BM164" s="245" t="s">
        <v>280</v>
      </c>
    </row>
    <row r="165" s="2" customFormat="1" ht="21.75" customHeight="1">
      <c r="A165" s="35"/>
      <c r="B165" s="36"/>
      <c r="C165" s="233" t="s">
        <v>281</v>
      </c>
      <c r="D165" s="233" t="s">
        <v>147</v>
      </c>
      <c r="E165" s="234" t="s">
        <v>188</v>
      </c>
      <c r="F165" s="235" t="s">
        <v>189</v>
      </c>
      <c r="G165" s="236" t="s">
        <v>190</v>
      </c>
      <c r="H165" s="237">
        <v>148.80000000000001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38</v>
      </c>
      <c r="O165" s="88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151</v>
      </c>
      <c r="AT165" s="245" t="s">
        <v>147</v>
      </c>
      <c r="AU165" s="245" t="s">
        <v>81</v>
      </c>
      <c r="AY165" s="14" t="s">
        <v>145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81</v>
      </c>
      <c r="BK165" s="246">
        <f>ROUND(I165*H165,2)</f>
        <v>0</v>
      </c>
      <c r="BL165" s="14" t="s">
        <v>151</v>
      </c>
      <c r="BM165" s="245" t="s">
        <v>284</v>
      </c>
    </row>
    <row r="166" s="2" customFormat="1" ht="21.75" customHeight="1">
      <c r="A166" s="35"/>
      <c r="B166" s="36"/>
      <c r="C166" s="233" t="s">
        <v>221</v>
      </c>
      <c r="D166" s="233" t="s">
        <v>147</v>
      </c>
      <c r="E166" s="234" t="s">
        <v>989</v>
      </c>
      <c r="F166" s="235" t="s">
        <v>1185</v>
      </c>
      <c r="G166" s="236" t="s">
        <v>172</v>
      </c>
      <c r="H166" s="237">
        <v>104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38</v>
      </c>
      <c r="O166" s="88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151</v>
      </c>
      <c r="AT166" s="245" t="s">
        <v>147</v>
      </c>
      <c r="AU166" s="245" t="s">
        <v>81</v>
      </c>
      <c r="AY166" s="14" t="s">
        <v>145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81</v>
      </c>
      <c r="BK166" s="246">
        <f>ROUND(I166*H166,2)</f>
        <v>0</v>
      </c>
      <c r="BL166" s="14" t="s">
        <v>151</v>
      </c>
      <c r="BM166" s="245" t="s">
        <v>287</v>
      </c>
    </row>
    <row r="167" s="2" customFormat="1" ht="21.75" customHeight="1">
      <c r="A167" s="35"/>
      <c r="B167" s="36"/>
      <c r="C167" s="233" t="s">
        <v>289</v>
      </c>
      <c r="D167" s="233" t="s">
        <v>147</v>
      </c>
      <c r="E167" s="234" t="s">
        <v>1186</v>
      </c>
      <c r="F167" s="235" t="s">
        <v>1187</v>
      </c>
      <c r="G167" s="236" t="s">
        <v>172</v>
      </c>
      <c r="H167" s="237">
        <v>90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38</v>
      </c>
      <c r="O167" s="88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5" t="s">
        <v>151</v>
      </c>
      <c r="AT167" s="245" t="s">
        <v>147</v>
      </c>
      <c r="AU167" s="245" t="s">
        <v>81</v>
      </c>
      <c r="AY167" s="14" t="s">
        <v>145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4" t="s">
        <v>81</v>
      </c>
      <c r="BK167" s="246">
        <f>ROUND(I167*H167,2)</f>
        <v>0</v>
      </c>
      <c r="BL167" s="14" t="s">
        <v>151</v>
      </c>
      <c r="BM167" s="245" t="s">
        <v>292</v>
      </c>
    </row>
    <row r="168" s="2" customFormat="1" ht="21.75" customHeight="1">
      <c r="A168" s="35"/>
      <c r="B168" s="36"/>
      <c r="C168" s="233" t="s">
        <v>224</v>
      </c>
      <c r="D168" s="233" t="s">
        <v>147</v>
      </c>
      <c r="E168" s="234" t="s">
        <v>1188</v>
      </c>
      <c r="F168" s="235" t="s">
        <v>1189</v>
      </c>
      <c r="G168" s="236" t="s">
        <v>172</v>
      </c>
      <c r="H168" s="237">
        <v>58.200000000000003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38</v>
      </c>
      <c r="O168" s="88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151</v>
      </c>
      <c r="AT168" s="245" t="s">
        <v>147</v>
      </c>
      <c r="AU168" s="245" t="s">
        <v>81</v>
      </c>
      <c r="AY168" s="14" t="s">
        <v>145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81</v>
      </c>
      <c r="BK168" s="246">
        <f>ROUND(I168*H168,2)</f>
        <v>0</v>
      </c>
      <c r="BL168" s="14" t="s">
        <v>151</v>
      </c>
      <c r="BM168" s="245" t="s">
        <v>295</v>
      </c>
    </row>
    <row r="169" s="2" customFormat="1" ht="16.5" customHeight="1">
      <c r="A169" s="35"/>
      <c r="B169" s="36"/>
      <c r="C169" s="247" t="s">
        <v>296</v>
      </c>
      <c r="D169" s="247" t="s">
        <v>239</v>
      </c>
      <c r="E169" s="248" t="s">
        <v>1190</v>
      </c>
      <c r="F169" s="249" t="s">
        <v>1191</v>
      </c>
      <c r="G169" s="250" t="s">
        <v>190</v>
      </c>
      <c r="H169" s="251">
        <v>130</v>
      </c>
      <c r="I169" s="252"/>
      <c r="J169" s="253">
        <f>ROUND(I169*H169,2)</f>
        <v>0</v>
      </c>
      <c r="K169" s="254"/>
      <c r="L169" s="255"/>
      <c r="M169" s="256" t="s">
        <v>1</v>
      </c>
      <c r="N169" s="257" t="s">
        <v>38</v>
      </c>
      <c r="O169" s="88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5" t="s">
        <v>161</v>
      </c>
      <c r="AT169" s="245" t="s">
        <v>239</v>
      </c>
      <c r="AU169" s="245" t="s">
        <v>81</v>
      </c>
      <c r="AY169" s="14" t="s">
        <v>145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4" t="s">
        <v>81</v>
      </c>
      <c r="BK169" s="246">
        <f>ROUND(I169*H169,2)</f>
        <v>0</v>
      </c>
      <c r="BL169" s="14" t="s">
        <v>151</v>
      </c>
      <c r="BM169" s="245" t="s">
        <v>299</v>
      </c>
    </row>
    <row r="170" s="2" customFormat="1" ht="21.75" customHeight="1">
      <c r="A170" s="35"/>
      <c r="B170" s="36"/>
      <c r="C170" s="233" t="s">
        <v>225</v>
      </c>
      <c r="D170" s="233" t="s">
        <v>147</v>
      </c>
      <c r="E170" s="234" t="s">
        <v>1192</v>
      </c>
      <c r="F170" s="235" t="s">
        <v>1193</v>
      </c>
      <c r="G170" s="236" t="s">
        <v>160</v>
      </c>
      <c r="H170" s="237">
        <v>116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38</v>
      </c>
      <c r="O170" s="88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5" t="s">
        <v>151</v>
      </c>
      <c r="AT170" s="245" t="s">
        <v>147</v>
      </c>
      <c r="AU170" s="245" t="s">
        <v>81</v>
      </c>
      <c r="AY170" s="14" t="s">
        <v>145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4" t="s">
        <v>81</v>
      </c>
      <c r="BK170" s="246">
        <f>ROUND(I170*H170,2)</f>
        <v>0</v>
      </c>
      <c r="BL170" s="14" t="s">
        <v>151</v>
      </c>
      <c r="BM170" s="245" t="s">
        <v>302</v>
      </c>
    </row>
    <row r="171" s="2" customFormat="1" ht="21.75" customHeight="1">
      <c r="A171" s="35"/>
      <c r="B171" s="36"/>
      <c r="C171" s="233" t="s">
        <v>303</v>
      </c>
      <c r="D171" s="233" t="s">
        <v>147</v>
      </c>
      <c r="E171" s="234" t="s">
        <v>1194</v>
      </c>
      <c r="F171" s="235" t="s">
        <v>1195</v>
      </c>
      <c r="G171" s="236" t="s">
        <v>160</v>
      </c>
      <c r="H171" s="237">
        <v>116</v>
      </c>
      <c r="I171" s="238"/>
      <c r="J171" s="239">
        <f>ROUND(I171*H171,2)</f>
        <v>0</v>
      </c>
      <c r="K171" s="240"/>
      <c r="L171" s="41"/>
      <c r="M171" s="241" t="s">
        <v>1</v>
      </c>
      <c r="N171" s="242" t="s">
        <v>38</v>
      </c>
      <c r="O171" s="88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5" t="s">
        <v>151</v>
      </c>
      <c r="AT171" s="245" t="s">
        <v>147</v>
      </c>
      <c r="AU171" s="245" t="s">
        <v>81</v>
      </c>
      <c r="AY171" s="14" t="s">
        <v>145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4" t="s">
        <v>81</v>
      </c>
      <c r="BK171" s="246">
        <f>ROUND(I171*H171,2)</f>
        <v>0</v>
      </c>
      <c r="BL171" s="14" t="s">
        <v>151</v>
      </c>
      <c r="BM171" s="245" t="s">
        <v>306</v>
      </c>
    </row>
    <row r="172" s="2" customFormat="1" ht="16.5" customHeight="1">
      <c r="A172" s="35"/>
      <c r="B172" s="36"/>
      <c r="C172" s="247" t="s">
        <v>227</v>
      </c>
      <c r="D172" s="247" t="s">
        <v>239</v>
      </c>
      <c r="E172" s="248" t="s">
        <v>1196</v>
      </c>
      <c r="F172" s="249" t="s">
        <v>1197</v>
      </c>
      <c r="G172" s="250" t="s">
        <v>202</v>
      </c>
      <c r="H172" s="251">
        <v>1.5449999999999999</v>
      </c>
      <c r="I172" s="252"/>
      <c r="J172" s="253">
        <f>ROUND(I172*H172,2)</f>
        <v>0</v>
      </c>
      <c r="K172" s="254"/>
      <c r="L172" s="255"/>
      <c r="M172" s="256" t="s">
        <v>1</v>
      </c>
      <c r="N172" s="257" t="s">
        <v>38</v>
      </c>
      <c r="O172" s="88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5" t="s">
        <v>161</v>
      </c>
      <c r="AT172" s="245" t="s">
        <v>239</v>
      </c>
      <c r="AU172" s="245" t="s">
        <v>81</v>
      </c>
      <c r="AY172" s="14" t="s">
        <v>145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4" t="s">
        <v>81</v>
      </c>
      <c r="BK172" s="246">
        <f>ROUND(I172*H172,2)</f>
        <v>0</v>
      </c>
      <c r="BL172" s="14" t="s">
        <v>151</v>
      </c>
      <c r="BM172" s="245" t="s">
        <v>309</v>
      </c>
    </row>
    <row r="173" s="2" customFormat="1" ht="21.75" customHeight="1">
      <c r="A173" s="35"/>
      <c r="B173" s="36"/>
      <c r="C173" s="233" t="s">
        <v>310</v>
      </c>
      <c r="D173" s="233" t="s">
        <v>147</v>
      </c>
      <c r="E173" s="234" t="s">
        <v>1198</v>
      </c>
      <c r="F173" s="235" t="s">
        <v>1199</v>
      </c>
      <c r="G173" s="236" t="s">
        <v>172</v>
      </c>
      <c r="H173" s="237">
        <v>17.800000000000001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38</v>
      </c>
      <c r="O173" s="88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5" t="s">
        <v>151</v>
      </c>
      <c r="AT173" s="245" t="s">
        <v>147</v>
      </c>
      <c r="AU173" s="245" t="s">
        <v>81</v>
      </c>
      <c r="AY173" s="14" t="s">
        <v>145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4" t="s">
        <v>81</v>
      </c>
      <c r="BK173" s="246">
        <f>ROUND(I173*H173,2)</f>
        <v>0</v>
      </c>
      <c r="BL173" s="14" t="s">
        <v>151</v>
      </c>
      <c r="BM173" s="245" t="s">
        <v>313</v>
      </c>
    </row>
    <row r="174" s="12" customFormat="1" ht="25.92" customHeight="1">
      <c r="A174" s="12"/>
      <c r="B174" s="217"/>
      <c r="C174" s="218"/>
      <c r="D174" s="219" t="s">
        <v>72</v>
      </c>
      <c r="E174" s="220" t="s">
        <v>83</v>
      </c>
      <c r="F174" s="220" t="s">
        <v>199</v>
      </c>
      <c r="G174" s="218"/>
      <c r="H174" s="218"/>
      <c r="I174" s="221"/>
      <c r="J174" s="222">
        <f>BK174</f>
        <v>0</v>
      </c>
      <c r="K174" s="218"/>
      <c r="L174" s="223"/>
      <c r="M174" s="224"/>
      <c r="N174" s="225"/>
      <c r="O174" s="225"/>
      <c r="P174" s="226">
        <f>SUM(P175:P177)</f>
        <v>0</v>
      </c>
      <c r="Q174" s="225"/>
      <c r="R174" s="226">
        <f>SUM(R175:R177)</f>
        <v>0</v>
      </c>
      <c r="S174" s="225"/>
      <c r="T174" s="227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8" t="s">
        <v>81</v>
      </c>
      <c r="AT174" s="229" t="s">
        <v>72</v>
      </c>
      <c r="AU174" s="229" t="s">
        <v>73</v>
      </c>
      <c r="AY174" s="228" t="s">
        <v>145</v>
      </c>
      <c r="BK174" s="230">
        <f>SUM(BK175:BK177)</f>
        <v>0</v>
      </c>
    </row>
    <row r="175" s="2" customFormat="1" ht="16.5" customHeight="1">
      <c r="A175" s="35"/>
      <c r="B175" s="36"/>
      <c r="C175" s="233" t="s">
        <v>230</v>
      </c>
      <c r="D175" s="233" t="s">
        <v>147</v>
      </c>
      <c r="E175" s="234" t="s">
        <v>1200</v>
      </c>
      <c r="F175" s="235" t="s">
        <v>1201</v>
      </c>
      <c r="G175" s="236" t="s">
        <v>160</v>
      </c>
      <c r="H175" s="237">
        <v>160</v>
      </c>
      <c r="I175" s="238"/>
      <c r="J175" s="239">
        <f>ROUND(I175*H175,2)</f>
        <v>0</v>
      </c>
      <c r="K175" s="240"/>
      <c r="L175" s="41"/>
      <c r="M175" s="241" t="s">
        <v>1</v>
      </c>
      <c r="N175" s="242" t="s">
        <v>38</v>
      </c>
      <c r="O175" s="88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151</v>
      </c>
      <c r="AT175" s="245" t="s">
        <v>147</v>
      </c>
      <c r="AU175" s="245" t="s">
        <v>81</v>
      </c>
      <c r="AY175" s="14" t="s">
        <v>145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81</v>
      </c>
      <c r="BK175" s="246">
        <f>ROUND(I175*H175,2)</f>
        <v>0</v>
      </c>
      <c r="BL175" s="14" t="s">
        <v>151</v>
      </c>
      <c r="BM175" s="245" t="s">
        <v>316</v>
      </c>
    </row>
    <row r="176" s="2" customFormat="1" ht="21.75" customHeight="1">
      <c r="A176" s="35"/>
      <c r="B176" s="36"/>
      <c r="C176" s="247" t="s">
        <v>317</v>
      </c>
      <c r="D176" s="247" t="s">
        <v>239</v>
      </c>
      <c r="E176" s="248" t="s">
        <v>1202</v>
      </c>
      <c r="F176" s="249" t="s">
        <v>1203</v>
      </c>
      <c r="G176" s="250" t="s">
        <v>160</v>
      </c>
      <c r="H176" s="251">
        <v>160</v>
      </c>
      <c r="I176" s="252"/>
      <c r="J176" s="253">
        <f>ROUND(I176*H176,2)</f>
        <v>0</v>
      </c>
      <c r="K176" s="254"/>
      <c r="L176" s="255"/>
      <c r="M176" s="256" t="s">
        <v>1</v>
      </c>
      <c r="N176" s="257" t="s">
        <v>38</v>
      </c>
      <c r="O176" s="88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5" t="s">
        <v>161</v>
      </c>
      <c r="AT176" s="245" t="s">
        <v>239</v>
      </c>
      <c r="AU176" s="245" t="s">
        <v>81</v>
      </c>
      <c r="AY176" s="14" t="s">
        <v>145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4" t="s">
        <v>81</v>
      </c>
      <c r="BK176" s="246">
        <f>ROUND(I176*H176,2)</f>
        <v>0</v>
      </c>
      <c r="BL176" s="14" t="s">
        <v>151</v>
      </c>
      <c r="BM176" s="245" t="s">
        <v>320</v>
      </c>
    </row>
    <row r="177" s="2" customFormat="1" ht="33" customHeight="1">
      <c r="A177" s="35"/>
      <c r="B177" s="36"/>
      <c r="C177" s="233" t="s">
        <v>234</v>
      </c>
      <c r="D177" s="233" t="s">
        <v>147</v>
      </c>
      <c r="E177" s="234" t="s">
        <v>1204</v>
      </c>
      <c r="F177" s="235" t="s">
        <v>1205</v>
      </c>
      <c r="G177" s="236" t="s">
        <v>213</v>
      </c>
      <c r="H177" s="237">
        <v>100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38</v>
      </c>
      <c r="O177" s="88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151</v>
      </c>
      <c r="AT177" s="245" t="s">
        <v>147</v>
      </c>
      <c r="AU177" s="245" t="s">
        <v>81</v>
      </c>
      <c r="AY177" s="14" t="s">
        <v>145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81</v>
      </c>
      <c r="BK177" s="246">
        <f>ROUND(I177*H177,2)</f>
        <v>0</v>
      </c>
      <c r="BL177" s="14" t="s">
        <v>151</v>
      </c>
      <c r="BM177" s="245" t="s">
        <v>323</v>
      </c>
    </row>
    <row r="178" s="12" customFormat="1" ht="25.92" customHeight="1">
      <c r="A178" s="12"/>
      <c r="B178" s="217"/>
      <c r="C178" s="218"/>
      <c r="D178" s="219" t="s">
        <v>72</v>
      </c>
      <c r="E178" s="220" t="s">
        <v>177</v>
      </c>
      <c r="F178" s="220" t="s">
        <v>440</v>
      </c>
      <c r="G178" s="218"/>
      <c r="H178" s="218"/>
      <c r="I178" s="221"/>
      <c r="J178" s="222">
        <f>BK178</f>
        <v>0</v>
      </c>
      <c r="K178" s="218"/>
      <c r="L178" s="223"/>
      <c r="M178" s="224"/>
      <c r="N178" s="225"/>
      <c r="O178" s="225"/>
      <c r="P178" s="226">
        <f>P179</f>
        <v>0</v>
      </c>
      <c r="Q178" s="225"/>
      <c r="R178" s="226">
        <f>R179</f>
        <v>0</v>
      </c>
      <c r="S178" s="225"/>
      <c r="T178" s="227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8" t="s">
        <v>81</v>
      </c>
      <c r="AT178" s="229" t="s">
        <v>72</v>
      </c>
      <c r="AU178" s="229" t="s">
        <v>73</v>
      </c>
      <c r="AY178" s="228" t="s">
        <v>145</v>
      </c>
      <c r="BK178" s="230">
        <f>BK179</f>
        <v>0</v>
      </c>
    </row>
    <row r="179" s="2" customFormat="1" ht="21.75" customHeight="1">
      <c r="A179" s="35"/>
      <c r="B179" s="36"/>
      <c r="C179" s="233" t="s">
        <v>324</v>
      </c>
      <c r="D179" s="233" t="s">
        <v>147</v>
      </c>
      <c r="E179" s="234" t="s">
        <v>1206</v>
      </c>
      <c r="F179" s="235" t="s">
        <v>1207</v>
      </c>
      <c r="G179" s="236" t="s">
        <v>213</v>
      </c>
      <c r="H179" s="237">
        <v>0.5</v>
      </c>
      <c r="I179" s="238"/>
      <c r="J179" s="239">
        <f>ROUND(I179*H179,2)</f>
        <v>0</v>
      </c>
      <c r="K179" s="240"/>
      <c r="L179" s="41"/>
      <c r="M179" s="241" t="s">
        <v>1</v>
      </c>
      <c r="N179" s="242" t="s">
        <v>38</v>
      </c>
      <c r="O179" s="88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5" t="s">
        <v>151</v>
      </c>
      <c r="AT179" s="245" t="s">
        <v>147</v>
      </c>
      <c r="AU179" s="245" t="s">
        <v>81</v>
      </c>
      <c r="AY179" s="14" t="s">
        <v>145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4" t="s">
        <v>81</v>
      </c>
      <c r="BK179" s="246">
        <f>ROUND(I179*H179,2)</f>
        <v>0</v>
      </c>
      <c r="BL179" s="14" t="s">
        <v>151</v>
      </c>
      <c r="BM179" s="245" t="s">
        <v>327</v>
      </c>
    </row>
    <row r="180" s="12" customFormat="1" ht="25.92" customHeight="1">
      <c r="A180" s="12"/>
      <c r="B180" s="217"/>
      <c r="C180" s="218"/>
      <c r="D180" s="219" t="s">
        <v>72</v>
      </c>
      <c r="E180" s="220" t="s">
        <v>482</v>
      </c>
      <c r="F180" s="220" t="s">
        <v>483</v>
      </c>
      <c r="G180" s="218"/>
      <c r="H180" s="218"/>
      <c r="I180" s="221"/>
      <c r="J180" s="222">
        <f>BK180</f>
        <v>0</v>
      </c>
      <c r="K180" s="218"/>
      <c r="L180" s="223"/>
      <c r="M180" s="224"/>
      <c r="N180" s="225"/>
      <c r="O180" s="225"/>
      <c r="P180" s="226">
        <f>P181</f>
        <v>0</v>
      </c>
      <c r="Q180" s="225"/>
      <c r="R180" s="226">
        <f>R181</f>
        <v>0</v>
      </c>
      <c r="S180" s="225"/>
      <c r="T180" s="227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8" t="s">
        <v>81</v>
      </c>
      <c r="AT180" s="229" t="s">
        <v>72</v>
      </c>
      <c r="AU180" s="229" t="s">
        <v>73</v>
      </c>
      <c r="AY180" s="228" t="s">
        <v>145</v>
      </c>
      <c r="BK180" s="230">
        <f>BK181</f>
        <v>0</v>
      </c>
    </row>
    <row r="181" s="2" customFormat="1" ht="21.75" customHeight="1">
      <c r="A181" s="35"/>
      <c r="B181" s="36"/>
      <c r="C181" s="233" t="s">
        <v>237</v>
      </c>
      <c r="D181" s="233" t="s">
        <v>147</v>
      </c>
      <c r="E181" s="234" t="s">
        <v>1208</v>
      </c>
      <c r="F181" s="235" t="s">
        <v>1209</v>
      </c>
      <c r="G181" s="236" t="s">
        <v>190</v>
      </c>
      <c r="H181" s="237">
        <v>31.779</v>
      </c>
      <c r="I181" s="238"/>
      <c r="J181" s="239">
        <f>ROUND(I181*H181,2)</f>
        <v>0</v>
      </c>
      <c r="K181" s="240"/>
      <c r="L181" s="41"/>
      <c r="M181" s="241" t="s">
        <v>1</v>
      </c>
      <c r="N181" s="242" t="s">
        <v>38</v>
      </c>
      <c r="O181" s="88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5" t="s">
        <v>151</v>
      </c>
      <c r="AT181" s="245" t="s">
        <v>147</v>
      </c>
      <c r="AU181" s="245" t="s">
        <v>81</v>
      </c>
      <c r="AY181" s="14" t="s">
        <v>145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4" t="s">
        <v>81</v>
      </c>
      <c r="BK181" s="246">
        <f>ROUND(I181*H181,2)</f>
        <v>0</v>
      </c>
      <c r="BL181" s="14" t="s">
        <v>151</v>
      </c>
      <c r="BM181" s="245" t="s">
        <v>330</v>
      </c>
    </row>
    <row r="182" s="12" customFormat="1" ht="25.92" customHeight="1">
      <c r="A182" s="12"/>
      <c r="B182" s="217"/>
      <c r="C182" s="218"/>
      <c r="D182" s="219" t="s">
        <v>72</v>
      </c>
      <c r="E182" s="220" t="s">
        <v>239</v>
      </c>
      <c r="F182" s="220" t="s">
        <v>969</v>
      </c>
      <c r="G182" s="218"/>
      <c r="H182" s="218"/>
      <c r="I182" s="221"/>
      <c r="J182" s="222">
        <f>BK182</f>
        <v>0</v>
      </c>
      <c r="K182" s="218"/>
      <c r="L182" s="223"/>
      <c r="M182" s="224"/>
      <c r="N182" s="225"/>
      <c r="O182" s="225"/>
      <c r="P182" s="226">
        <f>P183+P188</f>
        <v>0</v>
      </c>
      <c r="Q182" s="225"/>
      <c r="R182" s="226">
        <f>R183+R188</f>
        <v>0</v>
      </c>
      <c r="S182" s="225"/>
      <c r="T182" s="227">
        <f>T183+T188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8" t="s">
        <v>154</v>
      </c>
      <c r="AT182" s="229" t="s">
        <v>72</v>
      </c>
      <c r="AU182" s="229" t="s">
        <v>73</v>
      </c>
      <c r="AY182" s="228" t="s">
        <v>145</v>
      </c>
      <c r="BK182" s="230">
        <f>BK183+BK188</f>
        <v>0</v>
      </c>
    </row>
    <row r="183" s="12" customFormat="1" ht="22.8" customHeight="1">
      <c r="A183" s="12"/>
      <c r="B183" s="217"/>
      <c r="C183" s="218"/>
      <c r="D183" s="219" t="s">
        <v>72</v>
      </c>
      <c r="E183" s="231" t="s">
        <v>970</v>
      </c>
      <c r="F183" s="231" t="s">
        <v>971</v>
      </c>
      <c r="G183" s="218"/>
      <c r="H183" s="218"/>
      <c r="I183" s="221"/>
      <c r="J183" s="232">
        <f>BK183</f>
        <v>0</v>
      </c>
      <c r="K183" s="218"/>
      <c r="L183" s="223"/>
      <c r="M183" s="224"/>
      <c r="N183" s="225"/>
      <c r="O183" s="225"/>
      <c r="P183" s="226">
        <f>SUM(P184:P187)</f>
        <v>0</v>
      </c>
      <c r="Q183" s="225"/>
      <c r="R183" s="226">
        <f>SUM(R184:R187)</f>
        <v>0</v>
      </c>
      <c r="S183" s="225"/>
      <c r="T183" s="227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8" t="s">
        <v>154</v>
      </c>
      <c r="AT183" s="229" t="s">
        <v>72</v>
      </c>
      <c r="AU183" s="229" t="s">
        <v>81</v>
      </c>
      <c r="AY183" s="228" t="s">
        <v>145</v>
      </c>
      <c r="BK183" s="230">
        <f>SUM(BK184:BK187)</f>
        <v>0</v>
      </c>
    </row>
    <row r="184" s="2" customFormat="1" ht="16.5" customHeight="1">
      <c r="A184" s="35"/>
      <c r="B184" s="36"/>
      <c r="C184" s="233" t="s">
        <v>331</v>
      </c>
      <c r="D184" s="233" t="s">
        <v>147</v>
      </c>
      <c r="E184" s="234" t="s">
        <v>1210</v>
      </c>
      <c r="F184" s="235" t="s">
        <v>1211</v>
      </c>
      <c r="G184" s="236" t="s">
        <v>150</v>
      </c>
      <c r="H184" s="237">
        <v>1</v>
      </c>
      <c r="I184" s="238"/>
      <c r="J184" s="239">
        <f>ROUND(I184*H184,2)</f>
        <v>0</v>
      </c>
      <c r="K184" s="240"/>
      <c r="L184" s="41"/>
      <c r="M184" s="241" t="s">
        <v>1</v>
      </c>
      <c r="N184" s="242" t="s">
        <v>38</v>
      </c>
      <c r="O184" s="88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5" t="s">
        <v>259</v>
      </c>
      <c r="AT184" s="245" t="s">
        <v>147</v>
      </c>
      <c r="AU184" s="245" t="s">
        <v>83</v>
      </c>
      <c r="AY184" s="14" t="s">
        <v>145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4" t="s">
        <v>81</v>
      </c>
      <c r="BK184" s="246">
        <f>ROUND(I184*H184,2)</f>
        <v>0</v>
      </c>
      <c r="BL184" s="14" t="s">
        <v>259</v>
      </c>
      <c r="BM184" s="245" t="s">
        <v>334</v>
      </c>
    </row>
    <row r="185" s="2" customFormat="1" ht="16.5" customHeight="1">
      <c r="A185" s="35"/>
      <c r="B185" s="36"/>
      <c r="C185" s="247" t="s">
        <v>242</v>
      </c>
      <c r="D185" s="247" t="s">
        <v>239</v>
      </c>
      <c r="E185" s="248" t="s">
        <v>1212</v>
      </c>
      <c r="F185" s="249" t="s">
        <v>1213</v>
      </c>
      <c r="G185" s="250" t="s">
        <v>150</v>
      </c>
      <c r="H185" s="251">
        <v>1</v>
      </c>
      <c r="I185" s="252"/>
      <c r="J185" s="253">
        <f>ROUND(I185*H185,2)</f>
        <v>0</v>
      </c>
      <c r="K185" s="254"/>
      <c r="L185" s="255"/>
      <c r="M185" s="256" t="s">
        <v>1</v>
      </c>
      <c r="N185" s="257" t="s">
        <v>38</v>
      </c>
      <c r="O185" s="88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5" t="s">
        <v>617</v>
      </c>
      <c r="AT185" s="245" t="s">
        <v>239</v>
      </c>
      <c r="AU185" s="245" t="s">
        <v>83</v>
      </c>
      <c r="AY185" s="14" t="s">
        <v>145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4" t="s">
        <v>81</v>
      </c>
      <c r="BK185" s="246">
        <f>ROUND(I185*H185,2)</f>
        <v>0</v>
      </c>
      <c r="BL185" s="14" t="s">
        <v>259</v>
      </c>
      <c r="BM185" s="245" t="s">
        <v>337</v>
      </c>
    </row>
    <row r="186" s="2" customFormat="1" ht="21.75" customHeight="1">
      <c r="A186" s="35"/>
      <c r="B186" s="36"/>
      <c r="C186" s="233" t="s">
        <v>339</v>
      </c>
      <c r="D186" s="233" t="s">
        <v>147</v>
      </c>
      <c r="E186" s="234" t="s">
        <v>1214</v>
      </c>
      <c r="F186" s="235" t="s">
        <v>1215</v>
      </c>
      <c r="G186" s="236" t="s">
        <v>213</v>
      </c>
      <c r="H186" s="237">
        <v>60</v>
      </c>
      <c r="I186" s="238"/>
      <c r="J186" s="239">
        <f>ROUND(I186*H186,2)</f>
        <v>0</v>
      </c>
      <c r="K186" s="240"/>
      <c r="L186" s="41"/>
      <c r="M186" s="241" t="s">
        <v>1</v>
      </c>
      <c r="N186" s="242" t="s">
        <v>38</v>
      </c>
      <c r="O186" s="88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5" t="s">
        <v>259</v>
      </c>
      <c r="AT186" s="245" t="s">
        <v>147</v>
      </c>
      <c r="AU186" s="245" t="s">
        <v>83</v>
      </c>
      <c r="AY186" s="14" t="s">
        <v>145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4" t="s">
        <v>81</v>
      </c>
      <c r="BK186" s="246">
        <f>ROUND(I186*H186,2)</f>
        <v>0</v>
      </c>
      <c r="BL186" s="14" t="s">
        <v>259</v>
      </c>
      <c r="BM186" s="245" t="s">
        <v>342</v>
      </c>
    </row>
    <row r="187" s="2" customFormat="1" ht="16.5" customHeight="1">
      <c r="A187" s="35"/>
      <c r="B187" s="36"/>
      <c r="C187" s="247" t="s">
        <v>245</v>
      </c>
      <c r="D187" s="247" t="s">
        <v>239</v>
      </c>
      <c r="E187" s="248" t="s">
        <v>1216</v>
      </c>
      <c r="F187" s="249" t="s">
        <v>1217</v>
      </c>
      <c r="G187" s="250" t="s">
        <v>213</v>
      </c>
      <c r="H187" s="251">
        <v>60</v>
      </c>
      <c r="I187" s="252"/>
      <c r="J187" s="253">
        <f>ROUND(I187*H187,2)</f>
        <v>0</v>
      </c>
      <c r="K187" s="254"/>
      <c r="L187" s="255"/>
      <c r="M187" s="256" t="s">
        <v>1</v>
      </c>
      <c r="N187" s="257" t="s">
        <v>38</v>
      </c>
      <c r="O187" s="88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5" t="s">
        <v>617</v>
      </c>
      <c r="AT187" s="245" t="s">
        <v>239</v>
      </c>
      <c r="AU187" s="245" t="s">
        <v>83</v>
      </c>
      <c r="AY187" s="14" t="s">
        <v>145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4" t="s">
        <v>81</v>
      </c>
      <c r="BK187" s="246">
        <f>ROUND(I187*H187,2)</f>
        <v>0</v>
      </c>
      <c r="BL187" s="14" t="s">
        <v>259</v>
      </c>
      <c r="BM187" s="245" t="s">
        <v>345</v>
      </c>
    </row>
    <row r="188" s="12" customFormat="1" ht="22.8" customHeight="1">
      <c r="A188" s="12"/>
      <c r="B188" s="217"/>
      <c r="C188" s="218"/>
      <c r="D188" s="219" t="s">
        <v>72</v>
      </c>
      <c r="E188" s="231" t="s">
        <v>1095</v>
      </c>
      <c r="F188" s="231" t="s">
        <v>1096</v>
      </c>
      <c r="G188" s="218"/>
      <c r="H188" s="218"/>
      <c r="I188" s="221"/>
      <c r="J188" s="232">
        <f>BK188</f>
        <v>0</v>
      </c>
      <c r="K188" s="218"/>
      <c r="L188" s="223"/>
      <c r="M188" s="224"/>
      <c r="N188" s="225"/>
      <c r="O188" s="225"/>
      <c r="P188" s="226">
        <f>SUM(P189:P199)</f>
        <v>0</v>
      </c>
      <c r="Q188" s="225"/>
      <c r="R188" s="226">
        <f>SUM(R189:R199)</f>
        <v>0</v>
      </c>
      <c r="S188" s="225"/>
      <c r="T188" s="227">
        <f>SUM(T189:T199)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8" t="s">
        <v>154</v>
      </c>
      <c r="AT188" s="229" t="s">
        <v>72</v>
      </c>
      <c r="AU188" s="229" t="s">
        <v>81</v>
      </c>
      <c r="AY188" s="228" t="s">
        <v>145</v>
      </c>
      <c r="BK188" s="230">
        <f>SUM(BK189:BK199)</f>
        <v>0</v>
      </c>
    </row>
    <row r="189" s="2" customFormat="1" ht="21.75" customHeight="1">
      <c r="A189" s="35"/>
      <c r="B189" s="36"/>
      <c r="C189" s="233" t="s">
        <v>346</v>
      </c>
      <c r="D189" s="233" t="s">
        <v>147</v>
      </c>
      <c r="E189" s="234" t="s">
        <v>1218</v>
      </c>
      <c r="F189" s="235" t="s">
        <v>1219</v>
      </c>
      <c r="G189" s="236" t="s">
        <v>1220</v>
      </c>
      <c r="H189" s="237">
        <v>0.059999999999999998</v>
      </c>
      <c r="I189" s="238"/>
      <c r="J189" s="239">
        <f>ROUND(I189*H189,2)</f>
        <v>0</v>
      </c>
      <c r="K189" s="240"/>
      <c r="L189" s="41"/>
      <c r="M189" s="241" t="s">
        <v>1</v>
      </c>
      <c r="N189" s="242" t="s">
        <v>38</v>
      </c>
      <c r="O189" s="88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5" t="s">
        <v>259</v>
      </c>
      <c r="AT189" s="245" t="s">
        <v>147</v>
      </c>
      <c r="AU189" s="245" t="s">
        <v>83</v>
      </c>
      <c r="AY189" s="14" t="s">
        <v>145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4" t="s">
        <v>81</v>
      </c>
      <c r="BK189" s="246">
        <f>ROUND(I189*H189,2)</f>
        <v>0</v>
      </c>
      <c r="BL189" s="14" t="s">
        <v>259</v>
      </c>
      <c r="BM189" s="245" t="s">
        <v>349</v>
      </c>
    </row>
    <row r="190" s="2" customFormat="1" ht="21.75" customHeight="1">
      <c r="A190" s="35"/>
      <c r="B190" s="36"/>
      <c r="C190" s="233" t="s">
        <v>249</v>
      </c>
      <c r="D190" s="233" t="s">
        <v>147</v>
      </c>
      <c r="E190" s="234" t="s">
        <v>1221</v>
      </c>
      <c r="F190" s="235" t="s">
        <v>1222</v>
      </c>
      <c r="G190" s="236" t="s">
        <v>1220</v>
      </c>
      <c r="H190" s="237">
        <v>0.59999999999999998</v>
      </c>
      <c r="I190" s="238"/>
      <c r="J190" s="239">
        <f>ROUND(I190*H190,2)</f>
        <v>0</v>
      </c>
      <c r="K190" s="240"/>
      <c r="L190" s="41"/>
      <c r="M190" s="241" t="s">
        <v>1</v>
      </c>
      <c r="N190" s="242" t="s">
        <v>38</v>
      </c>
      <c r="O190" s="88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5" t="s">
        <v>259</v>
      </c>
      <c r="AT190" s="245" t="s">
        <v>147</v>
      </c>
      <c r="AU190" s="245" t="s">
        <v>83</v>
      </c>
      <c r="AY190" s="14" t="s">
        <v>145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4" t="s">
        <v>81</v>
      </c>
      <c r="BK190" s="246">
        <f>ROUND(I190*H190,2)</f>
        <v>0</v>
      </c>
      <c r="BL190" s="14" t="s">
        <v>259</v>
      </c>
      <c r="BM190" s="245" t="s">
        <v>352</v>
      </c>
    </row>
    <row r="191" s="2" customFormat="1" ht="16.5" customHeight="1">
      <c r="A191" s="35"/>
      <c r="B191" s="36"/>
      <c r="C191" s="233" t="s">
        <v>353</v>
      </c>
      <c r="D191" s="233" t="s">
        <v>147</v>
      </c>
      <c r="E191" s="234" t="s">
        <v>1223</v>
      </c>
      <c r="F191" s="235" t="s">
        <v>1224</v>
      </c>
      <c r="G191" s="236" t="s">
        <v>160</v>
      </c>
      <c r="H191" s="237">
        <v>2</v>
      </c>
      <c r="I191" s="238"/>
      <c r="J191" s="239">
        <f>ROUND(I191*H191,2)</f>
        <v>0</v>
      </c>
      <c r="K191" s="240"/>
      <c r="L191" s="41"/>
      <c r="M191" s="241" t="s">
        <v>1</v>
      </c>
      <c r="N191" s="242" t="s">
        <v>38</v>
      </c>
      <c r="O191" s="88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5" t="s">
        <v>259</v>
      </c>
      <c r="AT191" s="245" t="s">
        <v>147</v>
      </c>
      <c r="AU191" s="245" t="s">
        <v>83</v>
      </c>
      <c r="AY191" s="14" t="s">
        <v>145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4" t="s">
        <v>81</v>
      </c>
      <c r="BK191" s="246">
        <f>ROUND(I191*H191,2)</f>
        <v>0</v>
      </c>
      <c r="BL191" s="14" t="s">
        <v>259</v>
      </c>
      <c r="BM191" s="245" t="s">
        <v>356</v>
      </c>
    </row>
    <row r="192" s="2" customFormat="1" ht="21.75" customHeight="1">
      <c r="A192" s="35"/>
      <c r="B192" s="36"/>
      <c r="C192" s="233" t="s">
        <v>252</v>
      </c>
      <c r="D192" s="233" t="s">
        <v>147</v>
      </c>
      <c r="E192" s="234" t="s">
        <v>1225</v>
      </c>
      <c r="F192" s="235" t="s">
        <v>1226</v>
      </c>
      <c r="G192" s="236" t="s">
        <v>150</v>
      </c>
      <c r="H192" s="237">
        <v>1</v>
      </c>
      <c r="I192" s="238"/>
      <c r="J192" s="239">
        <f>ROUND(I192*H192,2)</f>
        <v>0</v>
      </c>
      <c r="K192" s="240"/>
      <c r="L192" s="41"/>
      <c r="M192" s="241" t="s">
        <v>1</v>
      </c>
      <c r="N192" s="242" t="s">
        <v>38</v>
      </c>
      <c r="O192" s="88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5" t="s">
        <v>259</v>
      </c>
      <c r="AT192" s="245" t="s">
        <v>147</v>
      </c>
      <c r="AU192" s="245" t="s">
        <v>83</v>
      </c>
      <c r="AY192" s="14" t="s">
        <v>145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4" t="s">
        <v>81</v>
      </c>
      <c r="BK192" s="246">
        <f>ROUND(I192*H192,2)</f>
        <v>0</v>
      </c>
      <c r="BL192" s="14" t="s">
        <v>259</v>
      </c>
      <c r="BM192" s="245" t="s">
        <v>359</v>
      </c>
    </row>
    <row r="193" s="2" customFormat="1" ht="21.75" customHeight="1">
      <c r="A193" s="35"/>
      <c r="B193" s="36"/>
      <c r="C193" s="233" t="s">
        <v>360</v>
      </c>
      <c r="D193" s="233" t="s">
        <v>147</v>
      </c>
      <c r="E193" s="234" t="s">
        <v>1227</v>
      </c>
      <c r="F193" s="235" t="s">
        <v>1228</v>
      </c>
      <c r="G193" s="236" t="s">
        <v>213</v>
      </c>
      <c r="H193" s="237">
        <v>41.100000000000001</v>
      </c>
      <c r="I193" s="238"/>
      <c r="J193" s="239">
        <f>ROUND(I193*H193,2)</f>
        <v>0</v>
      </c>
      <c r="K193" s="240"/>
      <c r="L193" s="41"/>
      <c r="M193" s="241" t="s">
        <v>1</v>
      </c>
      <c r="N193" s="242" t="s">
        <v>38</v>
      </c>
      <c r="O193" s="88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5" t="s">
        <v>259</v>
      </c>
      <c r="AT193" s="245" t="s">
        <v>147</v>
      </c>
      <c r="AU193" s="245" t="s">
        <v>83</v>
      </c>
      <c r="AY193" s="14" t="s">
        <v>145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4" t="s">
        <v>81</v>
      </c>
      <c r="BK193" s="246">
        <f>ROUND(I193*H193,2)</f>
        <v>0</v>
      </c>
      <c r="BL193" s="14" t="s">
        <v>259</v>
      </c>
      <c r="BM193" s="245" t="s">
        <v>363</v>
      </c>
    </row>
    <row r="194" s="2" customFormat="1" ht="16.5" customHeight="1">
      <c r="A194" s="35"/>
      <c r="B194" s="36"/>
      <c r="C194" s="233" t="s">
        <v>256</v>
      </c>
      <c r="D194" s="233" t="s">
        <v>147</v>
      </c>
      <c r="E194" s="234" t="s">
        <v>1229</v>
      </c>
      <c r="F194" s="235" t="s">
        <v>1230</v>
      </c>
      <c r="G194" s="236" t="s">
        <v>172</v>
      </c>
      <c r="H194" s="237">
        <v>1</v>
      </c>
      <c r="I194" s="238"/>
      <c r="J194" s="239">
        <f>ROUND(I194*H194,2)</f>
        <v>0</v>
      </c>
      <c r="K194" s="240"/>
      <c r="L194" s="41"/>
      <c r="M194" s="241" t="s">
        <v>1</v>
      </c>
      <c r="N194" s="242" t="s">
        <v>38</v>
      </c>
      <c r="O194" s="88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5" t="s">
        <v>259</v>
      </c>
      <c r="AT194" s="245" t="s">
        <v>147</v>
      </c>
      <c r="AU194" s="245" t="s">
        <v>83</v>
      </c>
      <c r="AY194" s="14" t="s">
        <v>145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4" t="s">
        <v>81</v>
      </c>
      <c r="BK194" s="246">
        <f>ROUND(I194*H194,2)</f>
        <v>0</v>
      </c>
      <c r="BL194" s="14" t="s">
        <v>259</v>
      </c>
      <c r="BM194" s="245" t="s">
        <v>367</v>
      </c>
    </row>
    <row r="195" s="2" customFormat="1" ht="21.75" customHeight="1">
      <c r="A195" s="35"/>
      <c r="B195" s="36"/>
      <c r="C195" s="233" t="s">
        <v>368</v>
      </c>
      <c r="D195" s="233" t="s">
        <v>147</v>
      </c>
      <c r="E195" s="234" t="s">
        <v>1231</v>
      </c>
      <c r="F195" s="235" t="s">
        <v>1232</v>
      </c>
      <c r="G195" s="236" t="s">
        <v>213</v>
      </c>
      <c r="H195" s="237">
        <v>41.100000000000001</v>
      </c>
      <c r="I195" s="238"/>
      <c r="J195" s="239">
        <f>ROUND(I195*H195,2)</f>
        <v>0</v>
      </c>
      <c r="K195" s="240"/>
      <c r="L195" s="41"/>
      <c r="M195" s="241" t="s">
        <v>1</v>
      </c>
      <c r="N195" s="242" t="s">
        <v>38</v>
      </c>
      <c r="O195" s="88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5" t="s">
        <v>259</v>
      </c>
      <c r="AT195" s="245" t="s">
        <v>147</v>
      </c>
      <c r="AU195" s="245" t="s">
        <v>83</v>
      </c>
      <c r="AY195" s="14" t="s">
        <v>145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4" t="s">
        <v>81</v>
      </c>
      <c r="BK195" s="246">
        <f>ROUND(I195*H195,2)</f>
        <v>0</v>
      </c>
      <c r="BL195" s="14" t="s">
        <v>259</v>
      </c>
      <c r="BM195" s="245" t="s">
        <v>371</v>
      </c>
    </row>
    <row r="196" s="2" customFormat="1" ht="16.5" customHeight="1">
      <c r="A196" s="35"/>
      <c r="B196" s="36"/>
      <c r="C196" s="233" t="s">
        <v>259</v>
      </c>
      <c r="D196" s="233" t="s">
        <v>147</v>
      </c>
      <c r="E196" s="234" t="s">
        <v>1233</v>
      </c>
      <c r="F196" s="235" t="s">
        <v>1234</v>
      </c>
      <c r="G196" s="236" t="s">
        <v>213</v>
      </c>
      <c r="H196" s="237">
        <v>41.100000000000001</v>
      </c>
      <c r="I196" s="238"/>
      <c r="J196" s="239">
        <f>ROUND(I196*H196,2)</f>
        <v>0</v>
      </c>
      <c r="K196" s="240"/>
      <c r="L196" s="41"/>
      <c r="M196" s="241" t="s">
        <v>1</v>
      </c>
      <c r="N196" s="242" t="s">
        <v>38</v>
      </c>
      <c r="O196" s="88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5" t="s">
        <v>259</v>
      </c>
      <c r="AT196" s="245" t="s">
        <v>147</v>
      </c>
      <c r="AU196" s="245" t="s">
        <v>83</v>
      </c>
      <c r="AY196" s="14" t="s">
        <v>145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4" t="s">
        <v>81</v>
      </c>
      <c r="BK196" s="246">
        <f>ROUND(I196*H196,2)</f>
        <v>0</v>
      </c>
      <c r="BL196" s="14" t="s">
        <v>259</v>
      </c>
      <c r="BM196" s="245" t="s">
        <v>374</v>
      </c>
    </row>
    <row r="197" s="2" customFormat="1" ht="21.75" customHeight="1">
      <c r="A197" s="35"/>
      <c r="B197" s="36"/>
      <c r="C197" s="233" t="s">
        <v>375</v>
      </c>
      <c r="D197" s="233" t="s">
        <v>147</v>
      </c>
      <c r="E197" s="234" t="s">
        <v>1235</v>
      </c>
      <c r="F197" s="235" t="s">
        <v>1236</v>
      </c>
      <c r="G197" s="236" t="s">
        <v>213</v>
      </c>
      <c r="H197" s="237">
        <v>20</v>
      </c>
      <c r="I197" s="238"/>
      <c r="J197" s="239">
        <f>ROUND(I197*H197,2)</f>
        <v>0</v>
      </c>
      <c r="K197" s="240"/>
      <c r="L197" s="41"/>
      <c r="M197" s="241" t="s">
        <v>1</v>
      </c>
      <c r="N197" s="242" t="s">
        <v>38</v>
      </c>
      <c r="O197" s="88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5" t="s">
        <v>259</v>
      </c>
      <c r="AT197" s="245" t="s">
        <v>147</v>
      </c>
      <c r="AU197" s="245" t="s">
        <v>83</v>
      </c>
      <c r="AY197" s="14" t="s">
        <v>145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4" t="s">
        <v>81</v>
      </c>
      <c r="BK197" s="246">
        <f>ROUND(I197*H197,2)</f>
        <v>0</v>
      </c>
      <c r="BL197" s="14" t="s">
        <v>259</v>
      </c>
      <c r="BM197" s="245" t="s">
        <v>378</v>
      </c>
    </row>
    <row r="198" s="2" customFormat="1" ht="16.5" customHeight="1">
      <c r="A198" s="35"/>
      <c r="B198" s="36"/>
      <c r="C198" s="247" t="s">
        <v>263</v>
      </c>
      <c r="D198" s="247" t="s">
        <v>239</v>
      </c>
      <c r="E198" s="248" t="s">
        <v>1237</v>
      </c>
      <c r="F198" s="249" t="s">
        <v>1238</v>
      </c>
      <c r="G198" s="250" t="s">
        <v>213</v>
      </c>
      <c r="H198" s="251">
        <v>20</v>
      </c>
      <c r="I198" s="252"/>
      <c r="J198" s="253">
        <f>ROUND(I198*H198,2)</f>
        <v>0</v>
      </c>
      <c r="K198" s="254"/>
      <c r="L198" s="255"/>
      <c r="M198" s="256" t="s">
        <v>1</v>
      </c>
      <c r="N198" s="257" t="s">
        <v>38</v>
      </c>
      <c r="O198" s="88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5" t="s">
        <v>617</v>
      </c>
      <c r="AT198" s="245" t="s">
        <v>239</v>
      </c>
      <c r="AU198" s="245" t="s">
        <v>83</v>
      </c>
      <c r="AY198" s="14" t="s">
        <v>145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4" t="s">
        <v>81</v>
      </c>
      <c r="BK198" s="246">
        <f>ROUND(I198*H198,2)</f>
        <v>0</v>
      </c>
      <c r="BL198" s="14" t="s">
        <v>259</v>
      </c>
      <c r="BM198" s="245" t="s">
        <v>381</v>
      </c>
    </row>
    <row r="199" s="2" customFormat="1" ht="21.75" customHeight="1">
      <c r="A199" s="35"/>
      <c r="B199" s="36"/>
      <c r="C199" s="233" t="s">
        <v>382</v>
      </c>
      <c r="D199" s="233" t="s">
        <v>147</v>
      </c>
      <c r="E199" s="234" t="s">
        <v>1239</v>
      </c>
      <c r="F199" s="235" t="s">
        <v>1240</v>
      </c>
      <c r="G199" s="236" t="s">
        <v>213</v>
      </c>
      <c r="H199" s="237">
        <v>67.799999999999997</v>
      </c>
      <c r="I199" s="238"/>
      <c r="J199" s="239">
        <f>ROUND(I199*H199,2)</f>
        <v>0</v>
      </c>
      <c r="K199" s="240"/>
      <c r="L199" s="41"/>
      <c r="M199" s="259" t="s">
        <v>1</v>
      </c>
      <c r="N199" s="260" t="s">
        <v>38</v>
      </c>
      <c r="O199" s="261"/>
      <c r="P199" s="262">
        <f>O199*H199</f>
        <v>0</v>
      </c>
      <c r="Q199" s="262">
        <v>0</v>
      </c>
      <c r="R199" s="262">
        <f>Q199*H199</f>
        <v>0</v>
      </c>
      <c r="S199" s="262">
        <v>0</v>
      </c>
      <c r="T199" s="26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5" t="s">
        <v>259</v>
      </c>
      <c r="AT199" s="245" t="s">
        <v>147</v>
      </c>
      <c r="AU199" s="245" t="s">
        <v>83</v>
      </c>
      <c r="AY199" s="14" t="s">
        <v>145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4" t="s">
        <v>81</v>
      </c>
      <c r="BK199" s="246">
        <f>ROUND(I199*H199,2)</f>
        <v>0</v>
      </c>
      <c r="BL199" s="14" t="s">
        <v>259</v>
      </c>
      <c r="BM199" s="245" t="s">
        <v>385</v>
      </c>
    </row>
    <row r="200" s="2" customFormat="1" ht="6.96" customHeight="1">
      <c r="A200" s="35"/>
      <c r="B200" s="63"/>
      <c r="C200" s="64"/>
      <c r="D200" s="64"/>
      <c r="E200" s="64"/>
      <c r="F200" s="64"/>
      <c r="G200" s="64"/>
      <c r="H200" s="64"/>
      <c r="I200" s="180"/>
      <c r="J200" s="64"/>
      <c r="K200" s="64"/>
      <c r="L200" s="41"/>
      <c r="M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</row>
  </sheetData>
  <sheetProtection sheet="1" autoFilter="0" formatColumns="0" formatRows="0" objects="1" scenarios="1" spinCount="100000" saltValue="kxOurjgZxB953DPU9q53GKDjVmkhosoqtAdW0rtiq+upN90gpVAnVfVf/Wz2tGlOQziyye1h/Mb+OfKd3tfyCw==" hashValue="QXVgy9zueJVA4V98xViKPZpr2ijXfUy1EN6EpbJGRAORlogcPfAacMxqkXE2m3nb/jJZ+vEIJUE6SloUfcVVAg==" algorithmName="SHA-512" password="CC35"/>
  <autoFilter ref="C123:K19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s="1" customFormat="1" ht="24.96" customHeight="1">
      <c r="B4" s="17"/>
      <c r="D4" s="137" t="s">
        <v>96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Skladová a instruktážní hala v areálu SOS a SOU Vlašim v Tehově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97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1241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12. 5. 2020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ROUND((SUM(BE129:BE177)),  2)</f>
        <v>0</v>
      </c>
      <c r="G33" s="35"/>
      <c r="H33" s="35"/>
      <c r="I33" s="159">
        <v>0.20999999999999999</v>
      </c>
      <c r="J33" s="158">
        <f>ROUND(((SUM(BE129:BE177))*I33),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39</v>
      </c>
      <c r="F34" s="158">
        <f>ROUND((SUM(BF129:BF177)),  2)</f>
        <v>0</v>
      </c>
      <c r="G34" s="35"/>
      <c r="H34" s="35"/>
      <c r="I34" s="159">
        <v>0.14999999999999999</v>
      </c>
      <c r="J34" s="158">
        <f>ROUND(((SUM(BF129:BF177))*I34),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ROUND((SUM(BG129:BG177)),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ROUND((SUM(BH129:BH177)),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ROUND((SUM(BI129:BI177)),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Skladová a instruktážní hala v areálu SOS a SOU Vlašim v Tehově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SO 04 -  Přemístnění mobil. objektu a oprava rampy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12. 5. 2020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100</v>
      </c>
      <c r="D94" s="186"/>
      <c r="E94" s="186"/>
      <c r="F94" s="186"/>
      <c r="G94" s="186"/>
      <c r="H94" s="186"/>
      <c r="I94" s="187"/>
      <c r="J94" s="188" t="s">
        <v>101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102</v>
      </c>
      <c r="D96" s="37"/>
      <c r="E96" s="37"/>
      <c r="F96" s="37"/>
      <c r="G96" s="37"/>
      <c r="H96" s="37"/>
      <c r="I96" s="141"/>
      <c r="J96" s="107">
        <f>J129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90"/>
      <c r="C97" s="191"/>
      <c r="D97" s="192" t="s">
        <v>104</v>
      </c>
      <c r="E97" s="193"/>
      <c r="F97" s="193"/>
      <c r="G97" s="193"/>
      <c r="H97" s="193"/>
      <c r="I97" s="194"/>
      <c r="J97" s="195">
        <f>J130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105</v>
      </c>
      <c r="E98" s="200"/>
      <c r="F98" s="200"/>
      <c r="G98" s="200"/>
      <c r="H98" s="200"/>
      <c r="I98" s="201"/>
      <c r="J98" s="202">
        <f>J131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106</v>
      </c>
      <c r="E99" s="200"/>
      <c r="F99" s="200"/>
      <c r="G99" s="200"/>
      <c r="H99" s="200"/>
      <c r="I99" s="201"/>
      <c r="J99" s="202">
        <f>J140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107</v>
      </c>
      <c r="E100" s="200"/>
      <c r="F100" s="200"/>
      <c r="G100" s="200"/>
      <c r="H100" s="200"/>
      <c r="I100" s="201"/>
      <c r="J100" s="202">
        <f>J149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108</v>
      </c>
      <c r="E101" s="200"/>
      <c r="F101" s="200"/>
      <c r="G101" s="200"/>
      <c r="H101" s="200"/>
      <c r="I101" s="201"/>
      <c r="J101" s="202">
        <f>J153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109</v>
      </c>
      <c r="E102" s="200"/>
      <c r="F102" s="200"/>
      <c r="G102" s="200"/>
      <c r="H102" s="200"/>
      <c r="I102" s="201"/>
      <c r="J102" s="202">
        <f>J155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110</v>
      </c>
      <c r="E103" s="200"/>
      <c r="F103" s="200"/>
      <c r="G103" s="200"/>
      <c r="H103" s="200"/>
      <c r="I103" s="201"/>
      <c r="J103" s="202">
        <f>J160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111</v>
      </c>
      <c r="E104" s="200"/>
      <c r="F104" s="200"/>
      <c r="G104" s="200"/>
      <c r="H104" s="200"/>
      <c r="I104" s="201"/>
      <c r="J104" s="202">
        <f>J162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112</v>
      </c>
      <c r="E105" s="200"/>
      <c r="F105" s="200"/>
      <c r="G105" s="200"/>
      <c r="H105" s="200"/>
      <c r="I105" s="201"/>
      <c r="J105" s="202">
        <f>J165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113</v>
      </c>
      <c r="E106" s="200"/>
      <c r="F106" s="200"/>
      <c r="G106" s="200"/>
      <c r="H106" s="200"/>
      <c r="I106" s="201"/>
      <c r="J106" s="202">
        <f>J169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114</v>
      </c>
      <c r="E107" s="193"/>
      <c r="F107" s="193"/>
      <c r="G107" s="193"/>
      <c r="H107" s="193"/>
      <c r="I107" s="194"/>
      <c r="J107" s="195">
        <f>J171</f>
        <v>0</v>
      </c>
      <c r="K107" s="191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7"/>
      <c r="C108" s="198"/>
      <c r="D108" s="199" t="s">
        <v>122</v>
      </c>
      <c r="E108" s="200"/>
      <c r="F108" s="200"/>
      <c r="G108" s="200"/>
      <c r="H108" s="200"/>
      <c r="I108" s="201"/>
      <c r="J108" s="202">
        <f>J172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126</v>
      </c>
      <c r="E109" s="200"/>
      <c r="F109" s="200"/>
      <c r="G109" s="200"/>
      <c r="H109" s="200"/>
      <c r="I109" s="201"/>
      <c r="J109" s="202">
        <f>J176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180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183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130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84" t="str">
        <f>E7</f>
        <v>Skladová a instruktážní hala v areálu SOS a SOU Vlašim v Tehově</v>
      </c>
      <c r="F119" s="29"/>
      <c r="G119" s="29"/>
      <c r="H119" s="29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97</v>
      </c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3" t="str">
        <f>E9</f>
        <v xml:space="preserve">SO 04 -  Přemístnění mobil. objektu a oprava rampy</v>
      </c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 xml:space="preserve"> </v>
      </c>
      <c r="G123" s="37"/>
      <c r="H123" s="37"/>
      <c r="I123" s="144" t="s">
        <v>22</v>
      </c>
      <c r="J123" s="76" t="str">
        <f>IF(J12="","",J12)</f>
        <v>12. 5. 2020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E15</f>
        <v xml:space="preserve"> </v>
      </c>
      <c r="G125" s="37"/>
      <c r="H125" s="37"/>
      <c r="I125" s="144" t="s">
        <v>29</v>
      </c>
      <c r="J125" s="33" t="str">
        <f>E21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27</v>
      </c>
      <c r="D126" s="37"/>
      <c r="E126" s="37"/>
      <c r="F126" s="24" t="str">
        <f>IF(E18="","",E18)</f>
        <v>Vyplň údaj</v>
      </c>
      <c r="G126" s="37"/>
      <c r="H126" s="37"/>
      <c r="I126" s="144" t="s">
        <v>31</v>
      </c>
      <c r="J126" s="33" t="str">
        <f>E24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141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204"/>
      <c r="B128" s="205"/>
      <c r="C128" s="206" t="s">
        <v>131</v>
      </c>
      <c r="D128" s="207" t="s">
        <v>58</v>
      </c>
      <c r="E128" s="207" t="s">
        <v>54</v>
      </c>
      <c r="F128" s="207" t="s">
        <v>55</v>
      </c>
      <c r="G128" s="207" t="s">
        <v>132</v>
      </c>
      <c r="H128" s="207" t="s">
        <v>133</v>
      </c>
      <c r="I128" s="208" t="s">
        <v>134</v>
      </c>
      <c r="J128" s="209" t="s">
        <v>101</v>
      </c>
      <c r="K128" s="210" t="s">
        <v>135</v>
      </c>
      <c r="L128" s="211"/>
      <c r="M128" s="97" t="s">
        <v>1</v>
      </c>
      <c r="N128" s="98" t="s">
        <v>37</v>
      </c>
      <c r="O128" s="98" t="s">
        <v>136</v>
      </c>
      <c r="P128" s="98" t="s">
        <v>137</v>
      </c>
      <c r="Q128" s="98" t="s">
        <v>138</v>
      </c>
      <c r="R128" s="98" t="s">
        <v>139</v>
      </c>
      <c r="S128" s="98" t="s">
        <v>140</v>
      </c>
      <c r="T128" s="99" t="s">
        <v>141</v>
      </c>
      <c r="U128" s="204"/>
      <c r="V128" s="204"/>
      <c r="W128" s="204"/>
      <c r="X128" s="204"/>
      <c r="Y128" s="204"/>
      <c r="Z128" s="204"/>
      <c r="AA128" s="204"/>
      <c r="AB128" s="204"/>
      <c r="AC128" s="204"/>
      <c r="AD128" s="204"/>
      <c r="AE128" s="204"/>
    </row>
    <row r="129" s="2" customFormat="1" ht="22.8" customHeight="1">
      <c r="A129" s="35"/>
      <c r="B129" s="36"/>
      <c r="C129" s="104" t="s">
        <v>142</v>
      </c>
      <c r="D129" s="37"/>
      <c r="E129" s="37"/>
      <c r="F129" s="37"/>
      <c r="G129" s="37"/>
      <c r="H129" s="37"/>
      <c r="I129" s="141"/>
      <c r="J129" s="212">
        <f>BK129</f>
        <v>0</v>
      </c>
      <c r="K129" s="37"/>
      <c r="L129" s="41"/>
      <c r="M129" s="100"/>
      <c r="N129" s="213"/>
      <c r="O129" s="101"/>
      <c r="P129" s="214">
        <f>P130+P171</f>
        <v>0</v>
      </c>
      <c r="Q129" s="101"/>
      <c r="R129" s="214">
        <f>R130+R171</f>
        <v>0</v>
      </c>
      <c r="S129" s="101"/>
      <c r="T129" s="215">
        <f>T130+T171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72</v>
      </c>
      <c r="AU129" s="14" t="s">
        <v>103</v>
      </c>
      <c r="BK129" s="216">
        <f>BK130+BK171</f>
        <v>0</v>
      </c>
    </row>
    <row r="130" s="12" customFormat="1" ht="25.92" customHeight="1">
      <c r="A130" s="12"/>
      <c r="B130" s="217"/>
      <c r="C130" s="218"/>
      <c r="D130" s="219" t="s">
        <v>72</v>
      </c>
      <c r="E130" s="220" t="s">
        <v>143</v>
      </c>
      <c r="F130" s="220" t="s">
        <v>144</v>
      </c>
      <c r="G130" s="218"/>
      <c r="H130" s="218"/>
      <c r="I130" s="221"/>
      <c r="J130" s="222">
        <f>BK130</f>
        <v>0</v>
      </c>
      <c r="K130" s="218"/>
      <c r="L130" s="223"/>
      <c r="M130" s="224"/>
      <c r="N130" s="225"/>
      <c r="O130" s="225"/>
      <c r="P130" s="226">
        <f>P131+P140+P149+P153+P155+P160+P162+P165+P169</f>
        <v>0</v>
      </c>
      <c r="Q130" s="225"/>
      <c r="R130" s="226">
        <f>R131+R140+R149+R153+R155+R160+R162+R165+R169</f>
        <v>0</v>
      </c>
      <c r="S130" s="225"/>
      <c r="T130" s="227">
        <f>T131+T140+T149+T153+T155+T160+T162+T165+T169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8" t="s">
        <v>81</v>
      </c>
      <c r="AT130" s="229" t="s">
        <v>72</v>
      </c>
      <c r="AU130" s="229" t="s">
        <v>73</v>
      </c>
      <c r="AY130" s="228" t="s">
        <v>145</v>
      </c>
      <c r="BK130" s="230">
        <f>BK131+BK140+BK149+BK153+BK155+BK160+BK162+BK165+BK169</f>
        <v>0</v>
      </c>
    </row>
    <row r="131" s="12" customFormat="1" ht="22.8" customHeight="1">
      <c r="A131" s="12"/>
      <c r="B131" s="217"/>
      <c r="C131" s="218"/>
      <c r="D131" s="219" t="s">
        <v>72</v>
      </c>
      <c r="E131" s="231" t="s">
        <v>81</v>
      </c>
      <c r="F131" s="231" t="s">
        <v>146</v>
      </c>
      <c r="G131" s="218"/>
      <c r="H131" s="218"/>
      <c r="I131" s="221"/>
      <c r="J131" s="232">
        <f>BK131</f>
        <v>0</v>
      </c>
      <c r="K131" s="218"/>
      <c r="L131" s="223"/>
      <c r="M131" s="224"/>
      <c r="N131" s="225"/>
      <c r="O131" s="225"/>
      <c r="P131" s="226">
        <f>SUM(P132:P139)</f>
        <v>0</v>
      </c>
      <c r="Q131" s="225"/>
      <c r="R131" s="226">
        <f>SUM(R132:R139)</f>
        <v>0</v>
      </c>
      <c r="S131" s="225"/>
      <c r="T131" s="227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8" t="s">
        <v>81</v>
      </c>
      <c r="AT131" s="229" t="s">
        <v>72</v>
      </c>
      <c r="AU131" s="229" t="s">
        <v>81</v>
      </c>
      <c r="AY131" s="228" t="s">
        <v>145</v>
      </c>
      <c r="BK131" s="230">
        <f>SUM(BK132:BK139)</f>
        <v>0</v>
      </c>
    </row>
    <row r="132" s="2" customFormat="1" ht="21.75" customHeight="1">
      <c r="A132" s="35"/>
      <c r="B132" s="36"/>
      <c r="C132" s="233" t="s">
        <v>81</v>
      </c>
      <c r="D132" s="233" t="s">
        <v>147</v>
      </c>
      <c r="E132" s="234" t="s">
        <v>1242</v>
      </c>
      <c r="F132" s="235" t="s">
        <v>1243</v>
      </c>
      <c r="G132" s="236" t="s">
        <v>150</v>
      </c>
      <c r="H132" s="237">
        <v>3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38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151</v>
      </c>
      <c r="AT132" s="245" t="s">
        <v>147</v>
      </c>
      <c r="AU132" s="245" t="s">
        <v>83</v>
      </c>
      <c r="AY132" s="14" t="s">
        <v>145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81</v>
      </c>
      <c r="BK132" s="246">
        <f>ROUND(I132*H132,2)</f>
        <v>0</v>
      </c>
      <c r="BL132" s="14" t="s">
        <v>151</v>
      </c>
      <c r="BM132" s="245" t="s">
        <v>83</v>
      </c>
    </row>
    <row r="133" s="2" customFormat="1" ht="21.75" customHeight="1">
      <c r="A133" s="35"/>
      <c r="B133" s="36"/>
      <c r="C133" s="233" t="s">
        <v>83</v>
      </c>
      <c r="D133" s="233" t="s">
        <v>147</v>
      </c>
      <c r="E133" s="234" t="s">
        <v>1244</v>
      </c>
      <c r="F133" s="235" t="s">
        <v>1245</v>
      </c>
      <c r="G133" s="236" t="s">
        <v>160</v>
      </c>
      <c r="H133" s="237">
        <v>60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38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151</v>
      </c>
      <c r="AT133" s="245" t="s">
        <v>147</v>
      </c>
      <c r="AU133" s="245" t="s">
        <v>83</v>
      </c>
      <c r="AY133" s="14" t="s">
        <v>145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81</v>
      </c>
      <c r="BK133" s="246">
        <f>ROUND(I133*H133,2)</f>
        <v>0</v>
      </c>
      <c r="BL133" s="14" t="s">
        <v>151</v>
      </c>
      <c r="BM133" s="245" t="s">
        <v>151</v>
      </c>
    </row>
    <row r="134" s="2" customFormat="1" ht="21.75" customHeight="1">
      <c r="A134" s="35"/>
      <c r="B134" s="36"/>
      <c r="C134" s="233" t="s">
        <v>154</v>
      </c>
      <c r="D134" s="233" t="s">
        <v>147</v>
      </c>
      <c r="E134" s="234" t="s">
        <v>1246</v>
      </c>
      <c r="F134" s="235" t="s">
        <v>1247</v>
      </c>
      <c r="G134" s="236" t="s">
        <v>172</v>
      </c>
      <c r="H134" s="237">
        <v>35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38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151</v>
      </c>
      <c r="AT134" s="245" t="s">
        <v>147</v>
      </c>
      <c r="AU134" s="245" t="s">
        <v>83</v>
      </c>
      <c r="AY134" s="14" t="s">
        <v>145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81</v>
      </c>
      <c r="BK134" s="246">
        <f>ROUND(I134*H134,2)</f>
        <v>0</v>
      </c>
      <c r="BL134" s="14" t="s">
        <v>151</v>
      </c>
      <c r="BM134" s="245" t="s">
        <v>157</v>
      </c>
    </row>
    <row r="135" s="2" customFormat="1" ht="21.75" customHeight="1">
      <c r="A135" s="35"/>
      <c r="B135" s="36"/>
      <c r="C135" s="233" t="s">
        <v>151</v>
      </c>
      <c r="D135" s="233" t="s">
        <v>147</v>
      </c>
      <c r="E135" s="234" t="s">
        <v>1248</v>
      </c>
      <c r="F135" s="235" t="s">
        <v>1249</v>
      </c>
      <c r="G135" s="236" t="s">
        <v>172</v>
      </c>
      <c r="H135" s="237">
        <v>7.0999999999999996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38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151</v>
      </c>
      <c r="AT135" s="245" t="s">
        <v>147</v>
      </c>
      <c r="AU135" s="245" t="s">
        <v>83</v>
      </c>
      <c r="AY135" s="14" t="s">
        <v>145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81</v>
      </c>
      <c r="BK135" s="246">
        <f>ROUND(I135*H135,2)</f>
        <v>0</v>
      </c>
      <c r="BL135" s="14" t="s">
        <v>151</v>
      </c>
      <c r="BM135" s="245" t="s">
        <v>161</v>
      </c>
    </row>
    <row r="136" s="2" customFormat="1" ht="21.75" customHeight="1">
      <c r="A136" s="35"/>
      <c r="B136" s="36"/>
      <c r="C136" s="233" t="s">
        <v>162</v>
      </c>
      <c r="D136" s="233" t="s">
        <v>147</v>
      </c>
      <c r="E136" s="234" t="s">
        <v>185</v>
      </c>
      <c r="F136" s="235" t="s">
        <v>186</v>
      </c>
      <c r="G136" s="236" t="s">
        <v>172</v>
      </c>
      <c r="H136" s="237">
        <v>42.100000000000001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38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151</v>
      </c>
      <c r="AT136" s="245" t="s">
        <v>147</v>
      </c>
      <c r="AU136" s="245" t="s">
        <v>83</v>
      </c>
      <c r="AY136" s="14" t="s">
        <v>145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81</v>
      </c>
      <c r="BK136" s="246">
        <f>ROUND(I136*H136,2)</f>
        <v>0</v>
      </c>
      <c r="BL136" s="14" t="s">
        <v>151</v>
      </c>
      <c r="BM136" s="245" t="s">
        <v>165</v>
      </c>
    </row>
    <row r="137" s="2" customFormat="1" ht="21.75" customHeight="1">
      <c r="A137" s="35"/>
      <c r="B137" s="36"/>
      <c r="C137" s="233" t="s">
        <v>157</v>
      </c>
      <c r="D137" s="233" t="s">
        <v>147</v>
      </c>
      <c r="E137" s="234" t="s">
        <v>188</v>
      </c>
      <c r="F137" s="235" t="s">
        <v>189</v>
      </c>
      <c r="G137" s="236" t="s">
        <v>190</v>
      </c>
      <c r="H137" s="237">
        <v>75.599999999999994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38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151</v>
      </c>
      <c r="AT137" s="245" t="s">
        <v>147</v>
      </c>
      <c r="AU137" s="245" t="s">
        <v>83</v>
      </c>
      <c r="AY137" s="14" t="s">
        <v>145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81</v>
      </c>
      <c r="BK137" s="246">
        <f>ROUND(I137*H137,2)</f>
        <v>0</v>
      </c>
      <c r="BL137" s="14" t="s">
        <v>151</v>
      </c>
      <c r="BM137" s="245" t="s">
        <v>168</v>
      </c>
    </row>
    <row r="138" s="2" customFormat="1" ht="16.5" customHeight="1">
      <c r="A138" s="35"/>
      <c r="B138" s="36"/>
      <c r="C138" s="233" t="s">
        <v>169</v>
      </c>
      <c r="D138" s="233" t="s">
        <v>147</v>
      </c>
      <c r="E138" s="234" t="s">
        <v>1250</v>
      </c>
      <c r="F138" s="235" t="s">
        <v>1251</v>
      </c>
      <c r="G138" s="236" t="s">
        <v>150</v>
      </c>
      <c r="H138" s="237">
        <v>3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38</v>
      </c>
      <c r="O138" s="88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151</v>
      </c>
      <c r="AT138" s="245" t="s">
        <v>147</v>
      </c>
      <c r="AU138" s="245" t="s">
        <v>83</v>
      </c>
      <c r="AY138" s="14" t="s">
        <v>145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81</v>
      </c>
      <c r="BK138" s="246">
        <f>ROUND(I138*H138,2)</f>
        <v>0</v>
      </c>
      <c r="BL138" s="14" t="s">
        <v>151</v>
      </c>
      <c r="BM138" s="245" t="s">
        <v>173</v>
      </c>
    </row>
    <row r="139" s="2" customFormat="1" ht="21.75" customHeight="1">
      <c r="A139" s="35"/>
      <c r="B139" s="36"/>
      <c r="C139" s="233" t="s">
        <v>161</v>
      </c>
      <c r="D139" s="233" t="s">
        <v>147</v>
      </c>
      <c r="E139" s="234" t="s">
        <v>1252</v>
      </c>
      <c r="F139" s="235" t="s">
        <v>1253</v>
      </c>
      <c r="G139" s="236" t="s">
        <v>160</v>
      </c>
      <c r="H139" s="237">
        <v>65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38</v>
      </c>
      <c r="O139" s="88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151</v>
      </c>
      <c r="AT139" s="245" t="s">
        <v>147</v>
      </c>
      <c r="AU139" s="245" t="s">
        <v>83</v>
      </c>
      <c r="AY139" s="14" t="s">
        <v>145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81</v>
      </c>
      <c r="BK139" s="246">
        <f>ROUND(I139*H139,2)</f>
        <v>0</v>
      </c>
      <c r="BL139" s="14" t="s">
        <v>151</v>
      </c>
      <c r="BM139" s="245" t="s">
        <v>176</v>
      </c>
    </row>
    <row r="140" s="12" customFormat="1" ht="22.8" customHeight="1">
      <c r="A140" s="12"/>
      <c r="B140" s="217"/>
      <c r="C140" s="218"/>
      <c r="D140" s="219" t="s">
        <v>72</v>
      </c>
      <c r="E140" s="231" t="s">
        <v>83</v>
      </c>
      <c r="F140" s="231" t="s">
        <v>199</v>
      </c>
      <c r="G140" s="218"/>
      <c r="H140" s="218"/>
      <c r="I140" s="221"/>
      <c r="J140" s="232">
        <f>BK140</f>
        <v>0</v>
      </c>
      <c r="K140" s="218"/>
      <c r="L140" s="223"/>
      <c r="M140" s="224"/>
      <c r="N140" s="225"/>
      <c r="O140" s="225"/>
      <c r="P140" s="226">
        <f>SUM(P141:P148)</f>
        <v>0</v>
      </c>
      <c r="Q140" s="225"/>
      <c r="R140" s="226">
        <f>SUM(R141:R148)</f>
        <v>0</v>
      </c>
      <c r="S140" s="225"/>
      <c r="T140" s="227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8" t="s">
        <v>81</v>
      </c>
      <c r="AT140" s="229" t="s">
        <v>72</v>
      </c>
      <c r="AU140" s="229" t="s">
        <v>81</v>
      </c>
      <c r="AY140" s="228" t="s">
        <v>145</v>
      </c>
      <c r="BK140" s="230">
        <f>SUM(BK141:BK148)</f>
        <v>0</v>
      </c>
    </row>
    <row r="141" s="2" customFormat="1" ht="21.75" customHeight="1">
      <c r="A141" s="35"/>
      <c r="B141" s="36"/>
      <c r="C141" s="233" t="s">
        <v>177</v>
      </c>
      <c r="D141" s="233" t="s">
        <v>147</v>
      </c>
      <c r="E141" s="234" t="s">
        <v>1254</v>
      </c>
      <c r="F141" s="235" t="s">
        <v>1255</v>
      </c>
      <c r="G141" s="236" t="s">
        <v>172</v>
      </c>
      <c r="H141" s="237">
        <v>20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38</v>
      </c>
      <c r="O141" s="88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151</v>
      </c>
      <c r="AT141" s="245" t="s">
        <v>147</v>
      </c>
      <c r="AU141" s="245" t="s">
        <v>83</v>
      </c>
      <c r="AY141" s="14" t="s">
        <v>145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81</v>
      </c>
      <c r="BK141" s="246">
        <f>ROUND(I141*H141,2)</f>
        <v>0</v>
      </c>
      <c r="BL141" s="14" t="s">
        <v>151</v>
      </c>
      <c r="BM141" s="245" t="s">
        <v>180</v>
      </c>
    </row>
    <row r="142" s="2" customFormat="1" ht="21.75" customHeight="1">
      <c r="A142" s="35"/>
      <c r="B142" s="36"/>
      <c r="C142" s="233" t="s">
        <v>165</v>
      </c>
      <c r="D142" s="233" t="s">
        <v>147</v>
      </c>
      <c r="E142" s="234" t="s">
        <v>1256</v>
      </c>
      <c r="F142" s="235" t="s">
        <v>1257</v>
      </c>
      <c r="G142" s="236" t="s">
        <v>172</v>
      </c>
      <c r="H142" s="237">
        <v>3.1000000000000001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38</v>
      </c>
      <c r="O142" s="88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151</v>
      </c>
      <c r="AT142" s="245" t="s">
        <v>147</v>
      </c>
      <c r="AU142" s="245" t="s">
        <v>83</v>
      </c>
      <c r="AY142" s="14" t="s">
        <v>145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81</v>
      </c>
      <c r="BK142" s="246">
        <f>ROUND(I142*H142,2)</f>
        <v>0</v>
      </c>
      <c r="BL142" s="14" t="s">
        <v>151</v>
      </c>
      <c r="BM142" s="245" t="s">
        <v>183</v>
      </c>
    </row>
    <row r="143" s="2" customFormat="1" ht="16.5" customHeight="1">
      <c r="A143" s="35"/>
      <c r="B143" s="36"/>
      <c r="C143" s="233" t="s">
        <v>184</v>
      </c>
      <c r="D143" s="233" t="s">
        <v>147</v>
      </c>
      <c r="E143" s="234" t="s">
        <v>1258</v>
      </c>
      <c r="F143" s="235" t="s">
        <v>1259</v>
      </c>
      <c r="G143" s="236" t="s">
        <v>190</v>
      </c>
      <c r="H143" s="237">
        <v>0.28999999999999998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38</v>
      </c>
      <c r="O143" s="88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151</v>
      </c>
      <c r="AT143" s="245" t="s">
        <v>147</v>
      </c>
      <c r="AU143" s="245" t="s">
        <v>83</v>
      </c>
      <c r="AY143" s="14" t="s">
        <v>145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81</v>
      </c>
      <c r="BK143" s="246">
        <f>ROUND(I143*H143,2)</f>
        <v>0</v>
      </c>
      <c r="BL143" s="14" t="s">
        <v>151</v>
      </c>
      <c r="BM143" s="245" t="s">
        <v>187</v>
      </c>
    </row>
    <row r="144" s="2" customFormat="1" ht="21.75" customHeight="1">
      <c r="A144" s="35"/>
      <c r="B144" s="36"/>
      <c r="C144" s="233" t="s">
        <v>168</v>
      </c>
      <c r="D144" s="233" t="s">
        <v>147</v>
      </c>
      <c r="E144" s="234" t="s">
        <v>1260</v>
      </c>
      <c r="F144" s="235" t="s">
        <v>1261</v>
      </c>
      <c r="G144" s="236" t="s">
        <v>172</v>
      </c>
      <c r="H144" s="237">
        <v>5.75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38</v>
      </c>
      <c r="O144" s="88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151</v>
      </c>
      <c r="AT144" s="245" t="s">
        <v>147</v>
      </c>
      <c r="AU144" s="245" t="s">
        <v>83</v>
      </c>
      <c r="AY144" s="14" t="s">
        <v>145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81</v>
      </c>
      <c r="BK144" s="246">
        <f>ROUND(I144*H144,2)</f>
        <v>0</v>
      </c>
      <c r="BL144" s="14" t="s">
        <v>151</v>
      </c>
      <c r="BM144" s="245" t="s">
        <v>191</v>
      </c>
    </row>
    <row r="145" s="2" customFormat="1" ht="21.75" customHeight="1">
      <c r="A145" s="35"/>
      <c r="B145" s="36"/>
      <c r="C145" s="233" t="s">
        <v>192</v>
      </c>
      <c r="D145" s="233" t="s">
        <v>147</v>
      </c>
      <c r="E145" s="234" t="s">
        <v>1262</v>
      </c>
      <c r="F145" s="235" t="s">
        <v>1263</v>
      </c>
      <c r="G145" s="236" t="s">
        <v>160</v>
      </c>
      <c r="H145" s="237">
        <v>15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38</v>
      </c>
      <c r="O145" s="8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151</v>
      </c>
      <c r="AT145" s="245" t="s">
        <v>147</v>
      </c>
      <c r="AU145" s="245" t="s">
        <v>83</v>
      </c>
      <c r="AY145" s="14" t="s">
        <v>145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81</v>
      </c>
      <c r="BK145" s="246">
        <f>ROUND(I145*H145,2)</f>
        <v>0</v>
      </c>
      <c r="BL145" s="14" t="s">
        <v>151</v>
      </c>
      <c r="BM145" s="245" t="s">
        <v>195</v>
      </c>
    </row>
    <row r="146" s="2" customFormat="1" ht="21.75" customHeight="1">
      <c r="A146" s="35"/>
      <c r="B146" s="36"/>
      <c r="C146" s="233" t="s">
        <v>173</v>
      </c>
      <c r="D146" s="233" t="s">
        <v>147</v>
      </c>
      <c r="E146" s="234" t="s">
        <v>1264</v>
      </c>
      <c r="F146" s="235" t="s">
        <v>1265</v>
      </c>
      <c r="G146" s="236" t="s">
        <v>160</v>
      </c>
      <c r="H146" s="237">
        <v>15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38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151</v>
      </c>
      <c r="AT146" s="245" t="s">
        <v>147</v>
      </c>
      <c r="AU146" s="245" t="s">
        <v>83</v>
      </c>
      <c r="AY146" s="14" t="s">
        <v>145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81</v>
      </c>
      <c r="BK146" s="246">
        <f>ROUND(I146*H146,2)</f>
        <v>0</v>
      </c>
      <c r="BL146" s="14" t="s">
        <v>151</v>
      </c>
      <c r="BM146" s="245" t="s">
        <v>198</v>
      </c>
    </row>
    <row r="147" s="2" customFormat="1" ht="21.75" customHeight="1">
      <c r="A147" s="35"/>
      <c r="B147" s="36"/>
      <c r="C147" s="233" t="s">
        <v>8</v>
      </c>
      <c r="D147" s="233" t="s">
        <v>147</v>
      </c>
      <c r="E147" s="234" t="s">
        <v>275</v>
      </c>
      <c r="F147" s="235" t="s">
        <v>276</v>
      </c>
      <c r="G147" s="236" t="s">
        <v>160</v>
      </c>
      <c r="H147" s="237">
        <v>0.80000000000000004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38</v>
      </c>
      <c r="O147" s="8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151</v>
      </c>
      <c r="AT147" s="245" t="s">
        <v>147</v>
      </c>
      <c r="AU147" s="245" t="s">
        <v>83</v>
      </c>
      <c r="AY147" s="14" t="s">
        <v>145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81</v>
      </c>
      <c r="BK147" s="246">
        <f>ROUND(I147*H147,2)</f>
        <v>0</v>
      </c>
      <c r="BL147" s="14" t="s">
        <v>151</v>
      </c>
      <c r="BM147" s="245" t="s">
        <v>203</v>
      </c>
    </row>
    <row r="148" s="2" customFormat="1" ht="21.75" customHeight="1">
      <c r="A148" s="35"/>
      <c r="B148" s="36"/>
      <c r="C148" s="233" t="s">
        <v>176</v>
      </c>
      <c r="D148" s="233" t="s">
        <v>147</v>
      </c>
      <c r="E148" s="234" t="s">
        <v>278</v>
      </c>
      <c r="F148" s="235" t="s">
        <v>279</v>
      </c>
      <c r="G148" s="236" t="s">
        <v>160</v>
      </c>
      <c r="H148" s="237">
        <v>7.8499999999999996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38</v>
      </c>
      <c r="O148" s="88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151</v>
      </c>
      <c r="AT148" s="245" t="s">
        <v>147</v>
      </c>
      <c r="AU148" s="245" t="s">
        <v>83</v>
      </c>
      <c r="AY148" s="14" t="s">
        <v>145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81</v>
      </c>
      <c r="BK148" s="246">
        <f>ROUND(I148*H148,2)</f>
        <v>0</v>
      </c>
      <c r="BL148" s="14" t="s">
        <v>151</v>
      </c>
      <c r="BM148" s="245" t="s">
        <v>206</v>
      </c>
    </row>
    <row r="149" s="12" customFormat="1" ht="22.8" customHeight="1">
      <c r="A149" s="12"/>
      <c r="B149" s="217"/>
      <c r="C149" s="218"/>
      <c r="D149" s="219" t="s">
        <v>72</v>
      </c>
      <c r="E149" s="231" t="s">
        <v>154</v>
      </c>
      <c r="F149" s="231" t="s">
        <v>288</v>
      </c>
      <c r="G149" s="218"/>
      <c r="H149" s="218"/>
      <c r="I149" s="221"/>
      <c r="J149" s="232">
        <f>BK149</f>
        <v>0</v>
      </c>
      <c r="K149" s="218"/>
      <c r="L149" s="223"/>
      <c r="M149" s="224"/>
      <c r="N149" s="225"/>
      <c r="O149" s="225"/>
      <c r="P149" s="226">
        <f>SUM(P150:P152)</f>
        <v>0</v>
      </c>
      <c r="Q149" s="225"/>
      <c r="R149" s="226">
        <f>SUM(R150:R152)</f>
        <v>0</v>
      </c>
      <c r="S149" s="225"/>
      <c r="T149" s="227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8" t="s">
        <v>81</v>
      </c>
      <c r="AT149" s="229" t="s">
        <v>72</v>
      </c>
      <c r="AU149" s="229" t="s">
        <v>81</v>
      </c>
      <c r="AY149" s="228" t="s">
        <v>145</v>
      </c>
      <c r="BK149" s="230">
        <f>SUM(BK150:BK152)</f>
        <v>0</v>
      </c>
    </row>
    <row r="150" s="2" customFormat="1" ht="21.75" customHeight="1">
      <c r="A150" s="35"/>
      <c r="B150" s="36"/>
      <c r="C150" s="233" t="s">
        <v>207</v>
      </c>
      <c r="D150" s="233" t="s">
        <v>147</v>
      </c>
      <c r="E150" s="234" t="s">
        <v>1266</v>
      </c>
      <c r="F150" s="235" t="s">
        <v>1267</v>
      </c>
      <c r="G150" s="236" t="s">
        <v>172</v>
      </c>
      <c r="H150" s="237">
        <v>0.10000000000000001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38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151</v>
      </c>
      <c r="AT150" s="245" t="s">
        <v>147</v>
      </c>
      <c r="AU150" s="245" t="s">
        <v>83</v>
      </c>
      <c r="AY150" s="14" t="s">
        <v>145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81</v>
      </c>
      <c r="BK150" s="246">
        <f>ROUND(I150*H150,2)</f>
        <v>0</v>
      </c>
      <c r="BL150" s="14" t="s">
        <v>151</v>
      </c>
      <c r="BM150" s="245" t="s">
        <v>210</v>
      </c>
    </row>
    <row r="151" s="2" customFormat="1" ht="16.5" customHeight="1">
      <c r="A151" s="35"/>
      <c r="B151" s="36"/>
      <c r="C151" s="233" t="s">
        <v>180</v>
      </c>
      <c r="D151" s="233" t="s">
        <v>147</v>
      </c>
      <c r="E151" s="234" t="s">
        <v>1268</v>
      </c>
      <c r="F151" s="235" t="s">
        <v>1269</v>
      </c>
      <c r="G151" s="236" t="s">
        <v>190</v>
      </c>
      <c r="H151" s="237">
        <v>0.28199999999999997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38</v>
      </c>
      <c r="O151" s="8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151</v>
      </c>
      <c r="AT151" s="245" t="s">
        <v>147</v>
      </c>
      <c r="AU151" s="245" t="s">
        <v>83</v>
      </c>
      <c r="AY151" s="14" t="s">
        <v>145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81</v>
      </c>
      <c r="BK151" s="246">
        <f>ROUND(I151*H151,2)</f>
        <v>0</v>
      </c>
      <c r="BL151" s="14" t="s">
        <v>151</v>
      </c>
      <c r="BM151" s="245" t="s">
        <v>214</v>
      </c>
    </row>
    <row r="152" s="2" customFormat="1" ht="21.75" customHeight="1">
      <c r="A152" s="35"/>
      <c r="B152" s="36"/>
      <c r="C152" s="233" t="s">
        <v>215</v>
      </c>
      <c r="D152" s="233" t="s">
        <v>147</v>
      </c>
      <c r="E152" s="234" t="s">
        <v>1270</v>
      </c>
      <c r="F152" s="235" t="s">
        <v>1271</v>
      </c>
      <c r="G152" s="236" t="s">
        <v>150</v>
      </c>
      <c r="H152" s="237">
        <v>3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38</v>
      </c>
      <c r="O152" s="88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151</v>
      </c>
      <c r="AT152" s="245" t="s">
        <v>147</v>
      </c>
      <c r="AU152" s="245" t="s">
        <v>83</v>
      </c>
      <c r="AY152" s="14" t="s">
        <v>145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81</v>
      </c>
      <c r="BK152" s="246">
        <f>ROUND(I152*H152,2)</f>
        <v>0</v>
      </c>
      <c r="BL152" s="14" t="s">
        <v>151</v>
      </c>
      <c r="BM152" s="245" t="s">
        <v>218</v>
      </c>
    </row>
    <row r="153" s="12" customFormat="1" ht="22.8" customHeight="1">
      <c r="A153" s="12"/>
      <c r="B153" s="217"/>
      <c r="C153" s="218"/>
      <c r="D153" s="219" t="s">
        <v>72</v>
      </c>
      <c r="E153" s="231" t="s">
        <v>151</v>
      </c>
      <c r="F153" s="231" t="s">
        <v>338</v>
      </c>
      <c r="G153" s="218"/>
      <c r="H153" s="218"/>
      <c r="I153" s="221"/>
      <c r="J153" s="232">
        <f>BK153</f>
        <v>0</v>
      </c>
      <c r="K153" s="218"/>
      <c r="L153" s="223"/>
      <c r="M153" s="224"/>
      <c r="N153" s="225"/>
      <c r="O153" s="225"/>
      <c r="P153" s="226">
        <f>P154</f>
        <v>0</v>
      </c>
      <c r="Q153" s="225"/>
      <c r="R153" s="226">
        <f>R154</f>
        <v>0</v>
      </c>
      <c r="S153" s="225"/>
      <c r="T153" s="227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8" t="s">
        <v>81</v>
      </c>
      <c r="AT153" s="229" t="s">
        <v>72</v>
      </c>
      <c r="AU153" s="229" t="s">
        <v>81</v>
      </c>
      <c r="AY153" s="228" t="s">
        <v>145</v>
      </c>
      <c r="BK153" s="230">
        <f>BK154</f>
        <v>0</v>
      </c>
    </row>
    <row r="154" s="2" customFormat="1" ht="16.5" customHeight="1">
      <c r="A154" s="35"/>
      <c r="B154" s="36"/>
      <c r="C154" s="233" t="s">
        <v>183</v>
      </c>
      <c r="D154" s="233" t="s">
        <v>147</v>
      </c>
      <c r="E154" s="234" t="s">
        <v>1272</v>
      </c>
      <c r="F154" s="235" t="s">
        <v>1273</v>
      </c>
      <c r="G154" s="236" t="s">
        <v>160</v>
      </c>
      <c r="H154" s="237">
        <v>60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38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151</v>
      </c>
      <c r="AT154" s="245" t="s">
        <v>147</v>
      </c>
      <c r="AU154" s="245" t="s">
        <v>83</v>
      </c>
      <c r="AY154" s="14" t="s">
        <v>145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81</v>
      </c>
      <c r="BK154" s="246">
        <f>ROUND(I154*H154,2)</f>
        <v>0</v>
      </c>
      <c r="BL154" s="14" t="s">
        <v>151</v>
      </c>
      <c r="BM154" s="245" t="s">
        <v>221</v>
      </c>
    </row>
    <row r="155" s="12" customFormat="1" ht="22.8" customHeight="1">
      <c r="A155" s="12"/>
      <c r="B155" s="217"/>
      <c r="C155" s="218"/>
      <c r="D155" s="219" t="s">
        <v>72</v>
      </c>
      <c r="E155" s="231" t="s">
        <v>162</v>
      </c>
      <c r="F155" s="231" t="s">
        <v>386</v>
      </c>
      <c r="G155" s="218"/>
      <c r="H155" s="218"/>
      <c r="I155" s="221"/>
      <c r="J155" s="232">
        <f>BK155</f>
        <v>0</v>
      </c>
      <c r="K155" s="218"/>
      <c r="L155" s="223"/>
      <c r="M155" s="224"/>
      <c r="N155" s="225"/>
      <c r="O155" s="225"/>
      <c r="P155" s="226">
        <f>SUM(P156:P159)</f>
        <v>0</v>
      </c>
      <c r="Q155" s="225"/>
      <c r="R155" s="226">
        <f>SUM(R156:R159)</f>
        <v>0</v>
      </c>
      <c r="S155" s="225"/>
      <c r="T155" s="227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8" t="s">
        <v>81</v>
      </c>
      <c r="AT155" s="229" t="s">
        <v>72</v>
      </c>
      <c r="AU155" s="229" t="s">
        <v>81</v>
      </c>
      <c r="AY155" s="228" t="s">
        <v>145</v>
      </c>
      <c r="BK155" s="230">
        <f>SUM(BK156:BK159)</f>
        <v>0</v>
      </c>
    </row>
    <row r="156" s="2" customFormat="1" ht="21.75" customHeight="1">
      <c r="A156" s="35"/>
      <c r="B156" s="36"/>
      <c r="C156" s="233" t="s">
        <v>7</v>
      </c>
      <c r="D156" s="233" t="s">
        <v>147</v>
      </c>
      <c r="E156" s="234" t="s">
        <v>1274</v>
      </c>
      <c r="F156" s="235" t="s">
        <v>1275</v>
      </c>
      <c r="G156" s="236" t="s">
        <v>160</v>
      </c>
      <c r="H156" s="237">
        <v>7.2999999999999998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38</v>
      </c>
      <c r="O156" s="88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151</v>
      </c>
      <c r="AT156" s="245" t="s">
        <v>147</v>
      </c>
      <c r="AU156" s="245" t="s">
        <v>83</v>
      </c>
      <c r="AY156" s="14" t="s">
        <v>145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81</v>
      </c>
      <c r="BK156" s="246">
        <f>ROUND(I156*H156,2)</f>
        <v>0</v>
      </c>
      <c r="BL156" s="14" t="s">
        <v>151</v>
      </c>
      <c r="BM156" s="245" t="s">
        <v>224</v>
      </c>
    </row>
    <row r="157" s="2" customFormat="1" ht="21.75" customHeight="1">
      <c r="A157" s="35"/>
      <c r="B157" s="36"/>
      <c r="C157" s="233" t="s">
        <v>187</v>
      </c>
      <c r="D157" s="233" t="s">
        <v>147</v>
      </c>
      <c r="E157" s="234" t="s">
        <v>1276</v>
      </c>
      <c r="F157" s="235" t="s">
        <v>1277</v>
      </c>
      <c r="G157" s="236" t="s">
        <v>160</v>
      </c>
      <c r="H157" s="237">
        <v>15.199999999999999</v>
      </c>
      <c r="I157" s="238"/>
      <c r="J157" s="239">
        <f>ROUND(I157*H157,2)</f>
        <v>0</v>
      </c>
      <c r="K157" s="240"/>
      <c r="L157" s="41"/>
      <c r="M157" s="241" t="s">
        <v>1</v>
      </c>
      <c r="N157" s="242" t="s">
        <v>38</v>
      </c>
      <c r="O157" s="88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5" t="s">
        <v>151</v>
      </c>
      <c r="AT157" s="245" t="s">
        <v>147</v>
      </c>
      <c r="AU157" s="245" t="s">
        <v>83</v>
      </c>
      <c r="AY157" s="14" t="s">
        <v>145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4" t="s">
        <v>81</v>
      </c>
      <c r="BK157" s="246">
        <f>ROUND(I157*H157,2)</f>
        <v>0</v>
      </c>
      <c r="BL157" s="14" t="s">
        <v>151</v>
      </c>
      <c r="BM157" s="245" t="s">
        <v>225</v>
      </c>
    </row>
    <row r="158" s="2" customFormat="1" ht="21.75" customHeight="1">
      <c r="A158" s="35"/>
      <c r="B158" s="36"/>
      <c r="C158" s="233" t="s">
        <v>226</v>
      </c>
      <c r="D158" s="233" t="s">
        <v>147</v>
      </c>
      <c r="E158" s="234" t="s">
        <v>1278</v>
      </c>
      <c r="F158" s="235" t="s">
        <v>1279</v>
      </c>
      <c r="G158" s="236" t="s">
        <v>160</v>
      </c>
      <c r="H158" s="237">
        <v>60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38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151</v>
      </c>
      <c r="AT158" s="245" t="s">
        <v>147</v>
      </c>
      <c r="AU158" s="245" t="s">
        <v>83</v>
      </c>
      <c r="AY158" s="14" t="s">
        <v>145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81</v>
      </c>
      <c r="BK158" s="246">
        <f>ROUND(I158*H158,2)</f>
        <v>0</v>
      </c>
      <c r="BL158" s="14" t="s">
        <v>151</v>
      </c>
      <c r="BM158" s="245" t="s">
        <v>227</v>
      </c>
    </row>
    <row r="159" s="2" customFormat="1" ht="16.5" customHeight="1">
      <c r="A159" s="35"/>
      <c r="B159" s="36"/>
      <c r="C159" s="247" t="s">
        <v>191</v>
      </c>
      <c r="D159" s="247" t="s">
        <v>239</v>
      </c>
      <c r="E159" s="248" t="s">
        <v>1280</v>
      </c>
      <c r="F159" s="249" t="s">
        <v>1281</v>
      </c>
      <c r="G159" s="250" t="s">
        <v>150</v>
      </c>
      <c r="H159" s="251">
        <v>20</v>
      </c>
      <c r="I159" s="252"/>
      <c r="J159" s="253">
        <f>ROUND(I159*H159,2)</f>
        <v>0</v>
      </c>
      <c r="K159" s="254"/>
      <c r="L159" s="255"/>
      <c r="M159" s="256" t="s">
        <v>1</v>
      </c>
      <c r="N159" s="257" t="s">
        <v>38</v>
      </c>
      <c r="O159" s="88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5" t="s">
        <v>161</v>
      </c>
      <c r="AT159" s="245" t="s">
        <v>239</v>
      </c>
      <c r="AU159" s="245" t="s">
        <v>83</v>
      </c>
      <c r="AY159" s="14" t="s">
        <v>145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4" t="s">
        <v>81</v>
      </c>
      <c r="BK159" s="246">
        <f>ROUND(I159*H159,2)</f>
        <v>0</v>
      </c>
      <c r="BL159" s="14" t="s">
        <v>151</v>
      </c>
      <c r="BM159" s="245" t="s">
        <v>230</v>
      </c>
    </row>
    <row r="160" s="12" customFormat="1" ht="22.8" customHeight="1">
      <c r="A160" s="12"/>
      <c r="B160" s="217"/>
      <c r="C160" s="218"/>
      <c r="D160" s="219" t="s">
        <v>72</v>
      </c>
      <c r="E160" s="231" t="s">
        <v>157</v>
      </c>
      <c r="F160" s="231" t="s">
        <v>411</v>
      </c>
      <c r="G160" s="218"/>
      <c r="H160" s="218"/>
      <c r="I160" s="221"/>
      <c r="J160" s="232">
        <f>BK160</f>
        <v>0</v>
      </c>
      <c r="K160" s="218"/>
      <c r="L160" s="223"/>
      <c r="M160" s="224"/>
      <c r="N160" s="225"/>
      <c r="O160" s="225"/>
      <c r="P160" s="226">
        <f>P161</f>
        <v>0</v>
      </c>
      <c r="Q160" s="225"/>
      <c r="R160" s="226">
        <f>R161</f>
        <v>0</v>
      </c>
      <c r="S160" s="225"/>
      <c r="T160" s="227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8" t="s">
        <v>81</v>
      </c>
      <c r="AT160" s="229" t="s">
        <v>72</v>
      </c>
      <c r="AU160" s="229" t="s">
        <v>81</v>
      </c>
      <c r="AY160" s="228" t="s">
        <v>145</v>
      </c>
      <c r="BK160" s="230">
        <f>BK161</f>
        <v>0</v>
      </c>
    </row>
    <row r="161" s="2" customFormat="1" ht="21.75" customHeight="1">
      <c r="A161" s="35"/>
      <c r="B161" s="36"/>
      <c r="C161" s="233" t="s">
        <v>231</v>
      </c>
      <c r="D161" s="233" t="s">
        <v>147</v>
      </c>
      <c r="E161" s="234" t="s">
        <v>1282</v>
      </c>
      <c r="F161" s="235" t="s">
        <v>1283</v>
      </c>
      <c r="G161" s="236" t="s">
        <v>160</v>
      </c>
      <c r="H161" s="237">
        <v>12.199999999999999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38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151</v>
      </c>
      <c r="AT161" s="245" t="s">
        <v>147</v>
      </c>
      <c r="AU161" s="245" t="s">
        <v>83</v>
      </c>
      <c r="AY161" s="14" t="s">
        <v>145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81</v>
      </c>
      <c r="BK161" s="246">
        <f>ROUND(I161*H161,2)</f>
        <v>0</v>
      </c>
      <c r="BL161" s="14" t="s">
        <v>151</v>
      </c>
      <c r="BM161" s="245" t="s">
        <v>234</v>
      </c>
    </row>
    <row r="162" s="12" customFormat="1" ht="22.8" customHeight="1">
      <c r="A162" s="12"/>
      <c r="B162" s="217"/>
      <c r="C162" s="218"/>
      <c r="D162" s="219" t="s">
        <v>72</v>
      </c>
      <c r="E162" s="231" t="s">
        <v>177</v>
      </c>
      <c r="F162" s="231" t="s">
        <v>440</v>
      </c>
      <c r="G162" s="218"/>
      <c r="H162" s="218"/>
      <c r="I162" s="221"/>
      <c r="J162" s="232">
        <f>BK162</f>
        <v>0</v>
      </c>
      <c r="K162" s="218"/>
      <c r="L162" s="223"/>
      <c r="M162" s="224"/>
      <c r="N162" s="225"/>
      <c r="O162" s="225"/>
      <c r="P162" s="226">
        <f>SUM(P163:P164)</f>
        <v>0</v>
      </c>
      <c r="Q162" s="225"/>
      <c r="R162" s="226">
        <f>SUM(R163:R164)</f>
        <v>0</v>
      </c>
      <c r="S162" s="225"/>
      <c r="T162" s="227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8" t="s">
        <v>81</v>
      </c>
      <c r="AT162" s="229" t="s">
        <v>72</v>
      </c>
      <c r="AU162" s="229" t="s">
        <v>81</v>
      </c>
      <c r="AY162" s="228" t="s">
        <v>145</v>
      </c>
      <c r="BK162" s="230">
        <f>SUM(BK163:BK164)</f>
        <v>0</v>
      </c>
    </row>
    <row r="163" s="2" customFormat="1" ht="33" customHeight="1">
      <c r="A163" s="35"/>
      <c r="B163" s="36"/>
      <c r="C163" s="233" t="s">
        <v>195</v>
      </c>
      <c r="D163" s="233" t="s">
        <v>147</v>
      </c>
      <c r="E163" s="234" t="s">
        <v>1284</v>
      </c>
      <c r="F163" s="235" t="s">
        <v>1285</v>
      </c>
      <c r="G163" s="236" t="s">
        <v>172</v>
      </c>
      <c r="H163" s="237">
        <v>8.5</v>
      </c>
      <c r="I163" s="238"/>
      <c r="J163" s="239">
        <f>ROUND(I163*H163,2)</f>
        <v>0</v>
      </c>
      <c r="K163" s="240"/>
      <c r="L163" s="41"/>
      <c r="M163" s="241" t="s">
        <v>1</v>
      </c>
      <c r="N163" s="242" t="s">
        <v>38</v>
      </c>
      <c r="O163" s="88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151</v>
      </c>
      <c r="AT163" s="245" t="s">
        <v>147</v>
      </c>
      <c r="AU163" s="245" t="s">
        <v>83</v>
      </c>
      <c r="AY163" s="14" t="s">
        <v>145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81</v>
      </c>
      <c r="BK163" s="246">
        <f>ROUND(I163*H163,2)</f>
        <v>0</v>
      </c>
      <c r="BL163" s="14" t="s">
        <v>151</v>
      </c>
      <c r="BM163" s="245" t="s">
        <v>237</v>
      </c>
    </row>
    <row r="164" s="2" customFormat="1" ht="33" customHeight="1">
      <c r="A164" s="35"/>
      <c r="B164" s="36"/>
      <c r="C164" s="233" t="s">
        <v>238</v>
      </c>
      <c r="D164" s="233" t="s">
        <v>147</v>
      </c>
      <c r="E164" s="234" t="s">
        <v>1286</v>
      </c>
      <c r="F164" s="235" t="s">
        <v>1287</v>
      </c>
      <c r="G164" s="236" t="s">
        <v>172</v>
      </c>
      <c r="H164" s="237">
        <v>204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38</v>
      </c>
      <c r="O164" s="88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151</v>
      </c>
      <c r="AT164" s="245" t="s">
        <v>147</v>
      </c>
      <c r="AU164" s="245" t="s">
        <v>83</v>
      </c>
      <c r="AY164" s="14" t="s">
        <v>145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81</v>
      </c>
      <c r="BK164" s="246">
        <f>ROUND(I164*H164,2)</f>
        <v>0</v>
      </c>
      <c r="BL164" s="14" t="s">
        <v>151</v>
      </c>
      <c r="BM164" s="245" t="s">
        <v>242</v>
      </c>
    </row>
    <row r="165" s="12" customFormat="1" ht="22.8" customHeight="1">
      <c r="A165" s="12"/>
      <c r="B165" s="217"/>
      <c r="C165" s="218"/>
      <c r="D165" s="219" t="s">
        <v>72</v>
      </c>
      <c r="E165" s="231" t="s">
        <v>462</v>
      </c>
      <c r="F165" s="231" t="s">
        <v>463</v>
      </c>
      <c r="G165" s="218"/>
      <c r="H165" s="218"/>
      <c r="I165" s="221"/>
      <c r="J165" s="232">
        <f>BK165</f>
        <v>0</v>
      </c>
      <c r="K165" s="218"/>
      <c r="L165" s="223"/>
      <c r="M165" s="224"/>
      <c r="N165" s="225"/>
      <c r="O165" s="225"/>
      <c r="P165" s="226">
        <f>SUM(P166:P168)</f>
        <v>0</v>
      </c>
      <c r="Q165" s="225"/>
      <c r="R165" s="226">
        <f>SUM(R166:R168)</f>
        <v>0</v>
      </c>
      <c r="S165" s="225"/>
      <c r="T165" s="227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8" t="s">
        <v>81</v>
      </c>
      <c r="AT165" s="229" t="s">
        <v>72</v>
      </c>
      <c r="AU165" s="229" t="s">
        <v>81</v>
      </c>
      <c r="AY165" s="228" t="s">
        <v>145</v>
      </c>
      <c r="BK165" s="230">
        <f>SUM(BK166:BK168)</f>
        <v>0</v>
      </c>
    </row>
    <row r="166" s="2" customFormat="1" ht="21.75" customHeight="1">
      <c r="A166" s="35"/>
      <c r="B166" s="36"/>
      <c r="C166" s="233" t="s">
        <v>198</v>
      </c>
      <c r="D166" s="233" t="s">
        <v>147</v>
      </c>
      <c r="E166" s="234" t="s">
        <v>1288</v>
      </c>
      <c r="F166" s="235" t="s">
        <v>1289</v>
      </c>
      <c r="G166" s="236" t="s">
        <v>190</v>
      </c>
      <c r="H166" s="237">
        <v>32.526000000000003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38</v>
      </c>
      <c r="O166" s="88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151</v>
      </c>
      <c r="AT166" s="245" t="s">
        <v>147</v>
      </c>
      <c r="AU166" s="245" t="s">
        <v>83</v>
      </c>
      <c r="AY166" s="14" t="s">
        <v>145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81</v>
      </c>
      <c r="BK166" s="246">
        <f>ROUND(I166*H166,2)</f>
        <v>0</v>
      </c>
      <c r="BL166" s="14" t="s">
        <v>151</v>
      </c>
      <c r="BM166" s="245" t="s">
        <v>245</v>
      </c>
    </row>
    <row r="167" s="2" customFormat="1" ht="21.75" customHeight="1">
      <c r="A167" s="35"/>
      <c r="B167" s="36"/>
      <c r="C167" s="233" t="s">
        <v>246</v>
      </c>
      <c r="D167" s="233" t="s">
        <v>147</v>
      </c>
      <c r="E167" s="234" t="s">
        <v>1290</v>
      </c>
      <c r="F167" s="235" t="s">
        <v>1291</v>
      </c>
      <c r="G167" s="236" t="s">
        <v>190</v>
      </c>
      <c r="H167" s="237">
        <v>97.578000000000003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38</v>
      </c>
      <c r="O167" s="88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5" t="s">
        <v>151</v>
      </c>
      <c r="AT167" s="245" t="s">
        <v>147</v>
      </c>
      <c r="AU167" s="245" t="s">
        <v>83</v>
      </c>
      <c r="AY167" s="14" t="s">
        <v>145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4" t="s">
        <v>81</v>
      </c>
      <c r="BK167" s="246">
        <f>ROUND(I167*H167,2)</f>
        <v>0</v>
      </c>
      <c r="BL167" s="14" t="s">
        <v>151</v>
      </c>
      <c r="BM167" s="245" t="s">
        <v>249</v>
      </c>
    </row>
    <row r="168" s="2" customFormat="1" ht="21.75" customHeight="1">
      <c r="A168" s="35"/>
      <c r="B168" s="36"/>
      <c r="C168" s="233" t="s">
        <v>203</v>
      </c>
      <c r="D168" s="233" t="s">
        <v>147</v>
      </c>
      <c r="E168" s="234" t="s">
        <v>1292</v>
      </c>
      <c r="F168" s="235" t="s">
        <v>1293</v>
      </c>
      <c r="G168" s="236" t="s">
        <v>190</v>
      </c>
      <c r="H168" s="237">
        <v>32.526000000000003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38</v>
      </c>
      <c r="O168" s="88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151</v>
      </c>
      <c r="AT168" s="245" t="s">
        <v>147</v>
      </c>
      <c r="AU168" s="245" t="s">
        <v>83</v>
      </c>
      <c r="AY168" s="14" t="s">
        <v>145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81</v>
      </c>
      <c r="BK168" s="246">
        <f>ROUND(I168*H168,2)</f>
        <v>0</v>
      </c>
      <c r="BL168" s="14" t="s">
        <v>151</v>
      </c>
      <c r="BM168" s="245" t="s">
        <v>252</v>
      </c>
    </row>
    <row r="169" s="12" customFormat="1" ht="22.8" customHeight="1">
      <c r="A169" s="12"/>
      <c r="B169" s="217"/>
      <c r="C169" s="218"/>
      <c r="D169" s="219" t="s">
        <v>72</v>
      </c>
      <c r="E169" s="231" t="s">
        <v>482</v>
      </c>
      <c r="F169" s="231" t="s">
        <v>483</v>
      </c>
      <c r="G169" s="218"/>
      <c r="H169" s="218"/>
      <c r="I169" s="221"/>
      <c r="J169" s="232">
        <f>BK169</f>
        <v>0</v>
      </c>
      <c r="K169" s="218"/>
      <c r="L169" s="223"/>
      <c r="M169" s="224"/>
      <c r="N169" s="225"/>
      <c r="O169" s="225"/>
      <c r="P169" s="226">
        <f>P170</f>
        <v>0</v>
      </c>
      <c r="Q169" s="225"/>
      <c r="R169" s="226">
        <f>R170</f>
        <v>0</v>
      </c>
      <c r="S169" s="225"/>
      <c r="T169" s="227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8" t="s">
        <v>81</v>
      </c>
      <c r="AT169" s="229" t="s">
        <v>72</v>
      </c>
      <c r="AU169" s="229" t="s">
        <v>81</v>
      </c>
      <c r="AY169" s="228" t="s">
        <v>145</v>
      </c>
      <c r="BK169" s="230">
        <f>BK170</f>
        <v>0</v>
      </c>
    </row>
    <row r="170" s="2" customFormat="1" ht="16.5" customHeight="1">
      <c r="A170" s="35"/>
      <c r="B170" s="36"/>
      <c r="C170" s="233" t="s">
        <v>253</v>
      </c>
      <c r="D170" s="233" t="s">
        <v>147</v>
      </c>
      <c r="E170" s="234" t="s">
        <v>1294</v>
      </c>
      <c r="F170" s="235" t="s">
        <v>1295</v>
      </c>
      <c r="G170" s="236" t="s">
        <v>190</v>
      </c>
      <c r="H170" s="237">
        <v>66.870000000000005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38</v>
      </c>
      <c r="O170" s="88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5" t="s">
        <v>151</v>
      </c>
      <c r="AT170" s="245" t="s">
        <v>147</v>
      </c>
      <c r="AU170" s="245" t="s">
        <v>83</v>
      </c>
      <c r="AY170" s="14" t="s">
        <v>145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4" t="s">
        <v>81</v>
      </c>
      <c r="BK170" s="246">
        <f>ROUND(I170*H170,2)</f>
        <v>0</v>
      </c>
      <c r="BL170" s="14" t="s">
        <v>151</v>
      </c>
      <c r="BM170" s="245" t="s">
        <v>256</v>
      </c>
    </row>
    <row r="171" s="12" customFormat="1" ht="25.92" customHeight="1">
      <c r="A171" s="12"/>
      <c r="B171" s="217"/>
      <c r="C171" s="218"/>
      <c r="D171" s="219" t="s">
        <v>72</v>
      </c>
      <c r="E171" s="220" t="s">
        <v>487</v>
      </c>
      <c r="F171" s="220" t="s">
        <v>488</v>
      </c>
      <c r="G171" s="218"/>
      <c r="H171" s="218"/>
      <c r="I171" s="221"/>
      <c r="J171" s="222">
        <f>BK171</f>
        <v>0</v>
      </c>
      <c r="K171" s="218"/>
      <c r="L171" s="223"/>
      <c r="M171" s="224"/>
      <c r="N171" s="225"/>
      <c r="O171" s="225"/>
      <c r="P171" s="226">
        <f>P172+P176</f>
        <v>0</v>
      </c>
      <c r="Q171" s="225"/>
      <c r="R171" s="226">
        <f>R172+R176</f>
        <v>0</v>
      </c>
      <c r="S171" s="225"/>
      <c r="T171" s="227">
        <f>T172+T176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8" t="s">
        <v>83</v>
      </c>
      <c r="AT171" s="229" t="s">
        <v>72</v>
      </c>
      <c r="AU171" s="229" t="s">
        <v>73</v>
      </c>
      <c r="AY171" s="228" t="s">
        <v>145</v>
      </c>
      <c r="BK171" s="230">
        <f>BK172+BK176</f>
        <v>0</v>
      </c>
    </row>
    <row r="172" s="12" customFormat="1" ht="22.8" customHeight="1">
      <c r="A172" s="12"/>
      <c r="B172" s="217"/>
      <c r="C172" s="218"/>
      <c r="D172" s="219" t="s">
        <v>72</v>
      </c>
      <c r="E172" s="231" t="s">
        <v>807</v>
      </c>
      <c r="F172" s="231" t="s">
        <v>808</v>
      </c>
      <c r="G172" s="218"/>
      <c r="H172" s="218"/>
      <c r="I172" s="221"/>
      <c r="J172" s="232">
        <f>BK172</f>
        <v>0</v>
      </c>
      <c r="K172" s="218"/>
      <c r="L172" s="223"/>
      <c r="M172" s="224"/>
      <c r="N172" s="225"/>
      <c r="O172" s="225"/>
      <c r="P172" s="226">
        <f>SUM(P173:P175)</f>
        <v>0</v>
      </c>
      <c r="Q172" s="225"/>
      <c r="R172" s="226">
        <f>SUM(R173:R175)</f>
        <v>0</v>
      </c>
      <c r="S172" s="225"/>
      <c r="T172" s="227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8" t="s">
        <v>83</v>
      </c>
      <c r="AT172" s="229" t="s">
        <v>72</v>
      </c>
      <c r="AU172" s="229" t="s">
        <v>81</v>
      </c>
      <c r="AY172" s="228" t="s">
        <v>145</v>
      </c>
      <c r="BK172" s="230">
        <f>SUM(BK173:BK175)</f>
        <v>0</v>
      </c>
    </row>
    <row r="173" s="2" customFormat="1" ht="16.5" customHeight="1">
      <c r="A173" s="35"/>
      <c r="B173" s="36"/>
      <c r="C173" s="233" t="s">
        <v>206</v>
      </c>
      <c r="D173" s="233" t="s">
        <v>147</v>
      </c>
      <c r="E173" s="234" t="s">
        <v>897</v>
      </c>
      <c r="F173" s="235" t="s">
        <v>1296</v>
      </c>
      <c r="G173" s="236" t="s">
        <v>202</v>
      </c>
      <c r="H173" s="237">
        <v>146.37600000000001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38</v>
      </c>
      <c r="O173" s="88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5" t="s">
        <v>176</v>
      </c>
      <c r="AT173" s="245" t="s">
        <v>147</v>
      </c>
      <c r="AU173" s="245" t="s">
        <v>83</v>
      </c>
      <c r="AY173" s="14" t="s">
        <v>145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4" t="s">
        <v>81</v>
      </c>
      <c r="BK173" s="246">
        <f>ROUND(I173*H173,2)</f>
        <v>0</v>
      </c>
      <c r="BL173" s="14" t="s">
        <v>176</v>
      </c>
      <c r="BM173" s="245" t="s">
        <v>259</v>
      </c>
    </row>
    <row r="174" s="2" customFormat="1" ht="21.75" customHeight="1">
      <c r="A174" s="35"/>
      <c r="B174" s="36"/>
      <c r="C174" s="247" t="s">
        <v>260</v>
      </c>
      <c r="D174" s="247" t="s">
        <v>239</v>
      </c>
      <c r="E174" s="248" t="s">
        <v>900</v>
      </c>
      <c r="F174" s="249" t="s">
        <v>1297</v>
      </c>
      <c r="G174" s="250" t="s">
        <v>190</v>
      </c>
      <c r="H174" s="251">
        <v>0.14599999999999999</v>
      </c>
      <c r="I174" s="252"/>
      <c r="J174" s="253">
        <f>ROUND(I174*H174,2)</f>
        <v>0</v>
      </c>
      <c r="K174" s="254"/>
      <c r="L174" s="255"/>
      <c r="M174" s="256" t="s">
        <v>1</v>
      </c>
      <c r="N174" s="257" t="s">
        <v>38</v>
      </c>
      <c r="O174" s="88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5" t="s">
        <v>206</v>
      </c>
      <c r="AT174" s="245" t="s">
        <v>239</v>
      </c>
      <c r="AU174" s="245" t="s">
        <v>83</v>
      </c>
      <c r="AY174" s="14" t="s">
        <v>145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4" t="s">
        <v>81</v>
      </c>
      <c r="BK174" s="246">
        <f>ROUND(I174*H174,2)</f>
        <v>0</v>
      </c>
      <c r="BL174" s="14" t="s">
        <v>176</v>
      </c>
      <c r="BM174" s="245" t="s">
        <v>263</v>
      </c>
    </row>
    <row r="175" s="2" customFormat="1" ht="21.75" customHeight="1">
      <c r="A175" s="35"/>
      <c r="B175" s="36"/>
      <c r="C175" s="233" t="s">
        <v>210</v>
      </c>
      <c r="D175" s="233" t="s">
        <v>147</v>
      </c>
      <c r="E175" s="234" t="s">
        <v>911</v>
      </c>
      <c r="F175" s="235" t="s">
        <v>912</v>
      </c>
      <c r="G175" s="236" t="s">
        <v>555</v>
      </c>
      <c r="H175" s="258"/>
      <c r="I175" s="238"/>
      <c r="J175" s="239">
        <f>ROUND(I175*H175,2)</f>
        <v>0</v>
      </c>
      <c r="K175" s="240"/>
      <c r="L175" s="41"/>
      <c r="M175" s="241" t="s">
        <v>1</v>
      </c>
      <c r="N175" s="242" t="s">
        <v>38</v>
      </c>
      <c r="O175" s="88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176</v>
      </c>
      <c r="AT175" s="245" t="s">
        <v>147</v>
      </c>
      <c r="AU175" s="245" t="s">
        <v>83</v>
      </c>
      <c r="AY175" s="14" t="s">
        <v>145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81</v>
      </c>
      <c r="BK175" s="246">
        <f>ROUND(I175*H175,2)</f>
        <v>0</v>
      </c>
      <c r="BL175" s="14" t="s">
        <v>176</v>
      </c>
      <c r="BM175" s="245" t="s">
        <v>266</v>
      </c>
    </row>
    <row r="176" s="12" customFormat="1" ht="22.8" customHeight="1">
      <c r="A176" s="12"/>
      <c r="B176" s="217"/>
      <c r="C176" s="218"/>
      <c r="D176" s="219" t="s">
        <v>72</v>
      </c>
      <c r="E176" s="231" t="s">
        <v>955</v>
      </c>
      <c r="F176" s="231" t="s">
        <v>956</v>
      </c>
      <c r="G176" s="218"/>
      <c r="H176" s="218"/>
      <c r="I176" s="221"/>
      <c r="J176" s="232">
        <f>BK176</f>
        <v>0</v>
      </c>
      <c r="K176" s="218"/>
      <c r="L176" s="223"/>
      <c r="M176" s="224"/>
      <c r="N176" s="225"/>
      <c r="O176" s="225"/>
      <c r="P176" s="226">
        <f>P177</f>
        <v>0</v>
      </c>
      <c r="Q176" s="225"/>
      <c r="R176" s="226">
        <f>R177</f>
        <v>0</v>
      </c>
      <c r="S176" s="225"/>
      <c r="T176" s="227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8" t="s">
        <v>83</v>
      </c>
      <c r="AT176" s="229" t="s">
        <v>72</v>
      </c>
      <c r="AU176" s="229" t="s">
        <v>81</v>
      </c>
      <c r="AY176" s="228" t="s">
        <v>145</v>
      </c>
      <c r="BK176" s="230">
        <f>BK177</f>
        <v>0</v>
      </c>
    </row>
    <row r="177" s="2" customFormat="1" ht="21.75" customHeight="1">
      <c r="A177" s="35"/>
      <c r="B177" s="36"/>
      <c r="C177" s="233" t="s">
        <v>267</v>
      </c>
      <c r="D177" s="233" t="s">
        <v>147</v>
      </c>
      <c r="E177" s="234" t="s">
        <v>1298</v>
      </c>
      <c r="F177" s="235" t="s">
        <v>1299</v>
      </c>
      <c r="G177" s="236" t="s">
        <v>213</v>
      </c>
      <c r="H177" s="237">
        <v>15.199999999999999</v>
      </c>
      <c r="I177" s="238"/>
      <c r="J177" s="239">
        <f>ROUND(I177*H177,2)</f>
        <v>0</v>
      </c>
      <c r="K177" s="240"/>
      <c r="L177" s="41"/>
      <c r="M177" s="259" t="s">
        <v>1</v>
      </c>
      <c r="N177" s="260" t="s">
        <v>38</v>
      </c>
      <c r="O177" s="261"/>
      <c r="P177" s="262">
        <f>O177*H177</f>
        <v>0</v>
      </c>
      <c r="Q177" s="262">
        <v>0</v>
      </c>
      <c r="R177" s="262">
        <f>Q177*H177</f>
        <v>0</v>
      </c>
      <c r="S177" s="262">
        <v>0</v>
      </c>
      <c r="T177" s="26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176</v>
      </c>
      <c r="AT177" s="245" t="s">
        <v>147</v>
      </c>
      <c r="AU177" s="245" t="s">
        <v>83</v>
      </c>
      <c r="AY177" s="14" t="s">
        <v>145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81</v>
      </c>
      <c r="BK177" s="246">
        <f>ROUND(I177*H177,2)</f>
        <v>0</v>
      </c>
      <c r="BL177" s="14" t="s">
        <v>176</v>
      </c>
      <c r="BM177" s="245" t="s">
        <v>270</v>
      </c>
    </row>
    <row r="178" s="2" customFormat="1" ht="6.96" customHeight="1">
      <c r="A178" s="35"/>
      <c r="B178" s="63"/>
      <c r="C178" s="64"/>
      <c r="D178" s="64"/>
      <c r="E178" s="64"/>
      <c r="F178" s="64"/>
      <c r="G178" s="64"/>
      <c r="H178" s="64"/>
      <c r="I178" s="180"/>
      <c r="J178" s="64"/>
      <c r="K178" s="64"/>
      <c r="L178" s="41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sheet="1" autoFilter="0" formatColumns="0" formatRows="0" objects="1" scenarios="1" spinCount="100000" saltValue="JHqnrHvCOIR1pNll4xKl8Biz/CoOS6K+VEhcYoJJu1F3OIvZJPMCxZokZMtAtpGrXqDKyql4d8mE/JTSjPgOnw==" hashValue="Pt0wWVYvJyRaIU7JuVWuNK8lt1QarbBofG7O/koGHytdcSSwJbjM36PDxM983FgAs2mKzGp6dxcRcOkMpdJmpw==" algorithmName="SHA-512" password="CC35"/>
  <autoFilter ref="C128:K17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s="1" customFormat="1" ht="24.96" customHeight="1">
      <c r="B4" s="17"/>
      <c r="D4" s="137" t="s">
        <v>96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Skladová a instruktážní hala v areálu SOS a SOU Vlašim v Tehově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97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1300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12. 5. 2020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ROUND((SUM(BE122:BE138)),  2)</f>
        <v>0</v>
      </c>
      <c r="G33" s="35"/>
      <c r="H33" s="35"/>
      <c r="I33" s="159">
        <v>0.20999999999999999</v>
      </c>
      <c r="J33" s="158">
        <f>ROUND(((SUM(BE122:BE138))*I33),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39</v>
      </c>
      <c r="F34" s="158">
        <f>ROUND((SUM(BF122:BF138)),  2)</f>
        <v>0</v>
      </c>
      <c r="G34" s="35"/>
      <c r="H34" s="35"/>
      <c r="I34" s="159">
        <v>0.14999999999999999</v>
      </c>
      <c r="J34" s="158">
        <f>ROUND(((SUM(BF122:BF138))*I34),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ROUND((SUM(BG122:BG138)),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ROUND((SUM(BH122:BH138)),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ROUND((SUM(BI122:BI138)),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Skladová a instruktážní hala v areálu SOS a SOU Vlašim v Tehově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05 - Vedlejší rozpočtové náklady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12. 5. 2020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100</v>
      </c>
      <c r="D94" s="186"/>
      <c r="E94" s="186"/>
      <c r="F94" s="186"/>
      <c r="G94" s="186"/>
      <c r="H94" s="186"/>
      <c r="I94" s="187"/>
      <c r="J94" s="188" t="s">
        <v>101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102</v>
      </c>
      <c r="D96" s="37"/>
      <c r="E96" s="37"/>
      <c r="F96" s="37"/>
      <c r="G96" s="37"/>
      <c r="H96" s="37"/>
      <c r="I96" s="141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90"/>
      <c r="C97" s="191"/>
      <c r="D97" s="192" t="s">
        <v>1301</v>
      </c>
      <c r="E97" s="193"/>
      <c r="F97" s="193"/>
      <c r="G97" s="193"/>
      <c r="H97" s="193"/>
      <c r="I97" s="194"/>
      <c r="J97" s="195">
        <f>J123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1302</v>
      </c>
      <c r="E98" s="200"/>
      <c r="F98" s="200"/>
      <c r="G98" s="200"/>
      <c r="H98" s="200"/>
      <c r="I98" s="201"/>
      <c r="J98" s="202">
        <f>J124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1303</v>
      </c>
      <c r="E99" s="200"/>
      <c r="F99" s="200"/>
      <c r="G99" s="200"/>
      <c r="H99" s="200"/>
      <c r="I99" s="201"/>
      <c r="J99" s="202">
        <f>J128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1304</v>
      </c>
      <c r="E100" s="200"/>
      <c r="F100" s="200"/>
      <c r="G100" s="200"/>
      <c r="H100" s="200"/>
      <c r="I100" s="201"/>
      <c r="J100" s="202">
        <f>J130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1305</v>
      </c>
      <c r="E101" s="200"/>
      <c r="F101" s="200"/>
      <c r="G101" s="200"/>
      <c r="H101" s="200"/>
      <c r="I101" s="201"/>
      <c r="J101" s="202">
        <f>J135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1306</v>
      </c>
      <c r="E102" s="200"/>
      <c r="F102" s="200"/>
      <c r="G102" s="200"/>
      <c r="H102" s="200"/>
      <c r="I102" s="201"/>
      <c r="J102" s="202">
        <f>J137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141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180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183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130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4" t="str">
        <f>E7</f>
        <v>Skladová a instruktážní hala v areálu SOS a SOU Vlašim v Tehově</v>
      </c>
      <c r="F112" s="29"/>
      <c r="G112" s="29"/>
      <c r="H112" s="29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97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SO 05 - Vedlejší rozpočtové náklady</v>
      </c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 </v>
      </c>
      <c r="G116" s="37"/>
      <c r="H116" s="37"/>
      <c r="I116" s="144" t="s">
        <v>22</v>
      </c>
      <c r="J116" s="76" t="str">
        <f>IF(J12="","",J12)</f>
        <v>12. 5. 2020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144" t="s">
        <v>29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144" t="s">
        <v>31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4"/>
      <c r="B121" s="205"/>
      <c r="C121" s="206" t="s">
        <v>131</v>
      </c>
      <c r="D121" s="207" t="s">
        <v>58</v>
      </c>
      <c r="E121" s="207" t="s">
        <v>54</v>
      </c>
      <c r="F121" s="207" t="s">
        <v>55</v>
      </c>
      <c r="G121" s="207" t="s">
        <v>132</v>
      </c>
      <c r="H121" s="207" t="s">
        <v>133</v>
      </c>
      <c r="I121" s="208" t="s">
        <v>134</v>
      </c>
      <c r="J121" s="209" t="s">
        <v>101</v>
      </c>
      <c r="K121" s="210" t="s">
        <v>135</v>
      </c>
      <c r="L121" s="211"/>
      <c r="M121" s="97" t="s">
        <v>1</v>
      </c>
      <c r="N121" s="98" t="s">
        <v>37</v>
      </c>
      <c r="O121" s="98" t="s">
        <v>136</v>
      </c>
      <c r="P121" s="98" t="s">
        <v>137</v>
      </c>
      <c r="Q121" s="98" t="s">
        <v>138</v>
      </c>
      <c r="R121" s="98" t="s">
        <v>139</v>
      </c>
      <c r="S121" s="98" t="s">
        <v>140</v>
      </c>
      <c r="T121" s="99" t="s">
        <v>141</v>
      </c>
      <c r="U121" s="204"/>
      <c r="V121" s="204"/>
      <c r="W121" s="204"/>
      <c r="X121" s="204"/>
      <c r="Y121" s="204"/>
      <c r="Z121" s="204"/>
      <c r="AA121" s="204"/>
      <c r="AB121" s="204"/>
      <c r="AC121" s="204"/>
      <c r="AD121" s="204"/>
      <c r="AE121" s="204"/>
    </row>
    <row r="122" s="2" customFormat="1" ht="22.8" customHeight="1">
      <c r="A122" s="35"/>
      <c r="B122" s="36"/>
      <c r="C122" s="104" t="s">
        <v>142</v>
      </c>
      <c r="D122" s="37"/>
      <c r="E122" s="37"/>
      <c r="F122" s="37"/>
      <c r="G122" s="37"/>
      <c r="H122" s="37"/>
      <c r="I122" s="141"/>
      <c r="J122" s="212">
        <f>BK122</f>
        <v>0</v>
      </c>
      <c r="K122" s="37"/>
      <c r="L122" s="41"/>
      <c r="M122" s="100"/>
      <c r="N122" s="213"/>
      <c r="O122" s="101"/>
      <c r="P122" s="214">
        <f>P123</f>
        <v>0</v>
      </c>
      <c r="Q122" s="101"/>
      <c r="R122" s="214">
        <f>R123</f>
        <v>0</v>
      </c>
      <c r="S122" s="101"/>
      <c r="T122" s="215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103</v>
      </c>
      <c r="BK122" s="216">
        <f>BK123</f>
        <v>0</v>
      </c>
    </row>
    <row r="123" s="12" customFormat="1" ht="25.92" customHeight="1">
      <c r="A123" s="12"/>
      <c r="B123" s="217"/>
      <c r="C123" s="218"/>
      <c r="D123" s="219" t="s">
        <v>72</v>
      </c>
      <c r="E123" s="220" t="s">
        <v>1307</v>
      </c>
      <c r="F123" s="220" t="s">
        <v>94</v>
      </c>
      <c r="G123" s="218"/>
      <c r="H123" s="218"/>
      <c r="I123" s="221"/>
      <c r="J123" s="222">
        <f>BK123</f>
        <v>0</v>
      </c>
      <c r="K123" s="218"/>
      <c r="L123" s="223"/>
      <c r="M123" s="224"/>
      <c r="N123" s="225"/>
      <c r="O123" s="225"/>
      <c r="P123" s="226">
        <f>P124+P128+P130+P135+P137</f>
        <v>0</v>
      </c>
      <c r="Q123" s="225"/>
      <c r="R123" s="226">
        <f>R124+R128+R130+R135+R137</f>
        <v>0</v>
      </c>
      <c r="S123" s="225"/>
      <c r="T123" s="227">
        <f>T124+T128+T130+T135+T137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8" t="s">
        <v>162</v>
      </c>
      <c r="AT123" s="229" t="s">
        <v>72</v>
      </c>
      <c r="AU123" s="229" t="s">
        <v>73</v>
      </c>
      <c r="AY123" s="228" t="s">
        <v>145</v>
      </c>
      <c r="BK123" s="230">
        <f>BK124+BK128+BK130+BK135+BK137</f>
        <v>0</v>
      </c>
    </row>
    <row r="124" s="12" customFormat="1" ht="22.8" customHeight="1">
      <c r="A124" s="12"/>
      <c r="B124" s="217"/>
      <c r="C124" s="218"/>
      <c r="D124" s="219" t="s">
        <v>72</v>
      </c>
      <c r="E124" s="231" t="s">
        <v>1308</v>
      </c>
      <c r="F124" s="231" t="s">
        <v>1309</v>
      </c>
      <c r="G124" s="218"/>
      <c r="H124" s="218"/>
      <c r="I124" s="221"/>
      <c r="J124" s="232">
        <f>BK124</f>
        <v>0</v>
      </c>
      <c r="K124" s="218"/>
      <c r="L124" s="223"/>
      <c r="M124" s="224"/>
      <c r="N124" s="225"/>
      <c r="O124" s="225"/>
      <c r="P124" s="226">
        <f>SUM(P125:P127)</f>
        <v>0</v>
      </c>
      <c r="Q124" s="225"/>
      <c r="R124" s="226">
        <f>SUM(R125:R127)</f>
        <v>0</v>
      </c>
      <c r="S124" s="225"/>
      <c r="T124" s="227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8" t="s">
        <v>162</v>
      </c>
      <c r="AT124" s="229" t="s">
        <v>72</v>
      </c>
      <c r="AU124" s="229" t="s">
        <v>81</v>
      </c>
      <c r="AY124" s="228" t="s">
        <v>145</v>
      </c>
      <c r="BK124" s="230">
        <f>SUM(BK125:BK127)</f>
        <v>0</v>
      </c>
    </row>
    <row r="125" s="2" customFormat="1" ht="16.5" customHeight="1">
      <c r="A125" s="35"/>
      <c r="B125" s="36"/>
      <c r="C125" s="233" t="s">
        <v>81</v>
      </c>
      <c r="D125" s="233" t="s">
        <v>147</v>
      </c>
      <c r="E125" s="234" t="s">
        <v>1310</v>
      </c>
      <c r="F125" s="235" t="s">
        <v>1311</v>
      </c>
      <c r="G125" s="236" t="s">
        <v>612</v>
      </c>
      <c r="H125" s="237">
        <v>1</v>
      </c>
      <c r="I125" s="238"/>
      <c r="J125" s="239">
        <f>ROUND(I125*H125,2)</f>
        <v>0</v>
      </c>
      <c r="K125" s="240"/>
      <c r="L125" s="41"/>
      <c r="M125" s="241" t="s">
        <v>1</v>
      </c>
      <c r="N125" s="242" t="s">
        <v>38</v>
      </c>
      <c r="O125" s="88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5" t="s">
        <v>151</v>
      </c>
      <c r="AT125" s="245" t="s">
        <v>147</v>
      </c>
      <c r="AU125" s="245" t="s">
        <v>83</v>
      </c>
      <c r="AY125" s="14" t="s">
        <v>145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4" t="s">
        <v>81</v>
      </c>
      <c r="BK125" s="246">
        <f>ROUND(I125*H125,2)</f>
        <v>0</v>
      </c>
      <c r="BL125" s="14" t="s">
        <v>151</v>
      </c>
      <c r="BM125" s="245" t="s">
        <v>83</v>
      </c>
    </row>
    <row r="126" s="2" customFormat="1" ht="16.5" customHeight="1">
      <c r="A126" s="35"/>
      <c r="B126" s="36"/>
      <c r="C126" s="233" t="s">
        <v>83</v>
      </c>
      <c r="D126" s="233" t="s">
        <v>147</v>
      </c>
      <c r="E126" s="234" t="s">
        <v>1312</v>
      </c>
      <c r="F126" s="235" t="s">
        <v>1313</v>
      </c>
      <c r="G126" s="236" t="s">
        <v>612</v>
      </c>
      <c r="H126" s="237">
        <v>1</v>
      </c>
      <c r="I126" s="238"/>
      <c r="J126" s="239">
        <f>ROUND(I126*H126,2)</f>
        <v>0</v>
      </c>
      <c r="K126" s="240"/>
      <c r="L126" s="41"/>
      <c r="M126" s="241" t="s">
        <v>1</v>
      </c>
      <c r="N126" s="242" t="s">
        <v>38</v>
      </c>
      <c r="O126" s="88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5" t="s">
        <v>151</v>
      </c>
      <c r="AT126" s="245" t="s">
        <v>147</v>
      </c>
      <c r="AU126" s="245" t="s">
        <v>83</v>
      </c>
      <c r="AY126" s="14" t="s">
        <v>145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4" t="s">
        <v>81</v>
      </c>
      <c r="BK126" s="246">
        <f>ROUND(I126*H126,2)</f>
        <v>0</v>
      </c>
      <c r="BL126" s="14" t="s">
        <v>151</v>
      </c>
      <c r="BM126" s="245" t="s">
        <v>151</v>
      </c>
    </row>
    <row r="127" s="2" customFormat="1" ht="21.75" customHeight="1">
      <c r="A127" s="35"/>
      <c r="B127" s="36"/>
      <c r="C127" s="233" t="s">
        <v>154</v>
      </c>
      <c r="D127" s="233" t="s">
        <v>147</v>
      </c>
      <c r="E127" s="234" t="s">
        <v>1314</v>
      </c>
      <c r="F127" s="235" t="s">
        <v>1315</v>
      </c>
      <c r="G127" s="236" t="s">
        <v>612</v>
      </c>
      <c r="H127" s="237">
        <v>1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38</v>
      </c>
      <c r="O127" s="88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5" t="s">
        <v>151</v>
      </c>
      <c r="AT127" s="245" t="s">
        <v>147</v>
      </c>
      <c r="AU127" s="245" t="s">
        <v>83</v>
      </c>
      <c r="AY127" s="14" t="s">
        <v>145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4" t="s">
        <v>81</v>
      </c>
      <c r="BK127" s="246">
        <f>ROUND(I127*H127,2)</f>
        <v>0</v>
      </c>
      <c r="BL127" s="14" t="s">
        <v>151</v>
      </c>
      <c r="BM127" s="245" t="s">
        <v>157</v>
      </c>
    </row>
    <row r="128" s="12" customFormat="1" ht="22.8" customHeight="1">
      <c r="A128" s="12"/>
      <c r="B128" s="217"/>
      <c r="C128" s="218"/>
      <c r="D128" s="219" t="s">
        <v>72</v>
      </c>
      <c r="E128" s="231" t="s">
        <v>1316</v>
      </c>
      <c r="F128" s="231" t="s">
        <v>1317</v>
      </c>
      <c r="G128" s="218"/>
      <c r="H128" s="218"/>
      <c r="I128" s="221"/>
      <c r="J128" s="232">
        <f>BK128</f>
        <v>0</v>
      </c>
      <c r="K128" s="218"/>
      <c r="L128" s="223"/>
      <c r="M128" s="224"/>
      <c r="N128" s="225"/>
      <c r="O128" s="225"/>
      <c r="P128" s="226">
        <f>P129</f>
        <v>0</v>
      </c>
      <c r="Q128" s="225"/>
      <c r="R128" s="226">
        <f>R129</f>
        <v>0</v>
      </c>
      <c r="S128" s="225"/>
      <c r="T128" s="227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8" t="s">
        <v>162</v>
      </c>
      <c r="AT128" s="229" t="s">
        <v>72</v>
      </c>
      <c r="AU128" s="229" t="s">
        <v>81</v>
      </c>
      <c r="AY128" s="228" t="s">
        <v>145</v>
      </c>
      <c r="BK128" s="230">
        <f>BK129</f>
        <v>0</v>
      </c>
    </row>
    <row r="129" s="2" customFormat="1" ht="16.5" customHeight="1">
      <c r="A129" s="35"/>
      <c r="B129" s="36"/>
      <c r="C129" s="233" t="s">
        <v>151</v>
      </c>
      <c r="D129" s="233" t="s">
        <v>147</v>
      </c>
      <c r="E129" s="234" t="s">
        <v>1318</v>
      </c>
      <c r="F129" s="235" t="s">
        <v>1317</v>
      </c>
      <c r="G129" s="236" t="s">
        <v>612</v>
      </c>
      <c r="H129" s="237">
        <v>1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38</v>
      </c>
      <c r="O129" s="88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151</v>
      </c>
      <c r="AT129" s="245" t="s">
        <v>147</v>
      </c>
      <c r="AU129" s="245" t="s">
        <v>83</v>
      </c>
      <c r="AY129" s="14" t="s">
        <v>145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81</v>
      </c>
      <c r="BK129" s="246">
        <f>ROUND(I129*H129,2)</f>
        <v>0</v>
      </c>
      <c r="BL129" s="14" t="s">
        <v>151</v>
      </c>
      <c r="BM129" s="245" t="s">
        <v>161</v>
      </c>
    </row>
    <row r="130" s="12" customFormat="1" ht="22.8" customHeight="1">
      <c r="A130" s="12"/>
      <c r="B130" s="217"/>
      <c r="C130" s="218"/>
      <c r="D130" s="219" t="s">
        <v>72</v>
      </c>
      <c r="E130" s="231" t="s">
        <v>1319</v>
      </c>
      <c r="F130" s="231" t="s">
        <v>1320</v>
      </c>
      <c r="G130" s="218"/>
      <c r="H130" s="218"/>
      <c r="I130" s="221"/>
      <c r="J130" s="232">
        <f>BK130</f>
        <v>0</v>
      </c>
      <c r="K130" s="218"/>
      <c r="L130" s="223"/>
      <c r="M130" s="224"/>
      <c r="N130" s="225"/>
      <c r="O130" s="225"/>
      <c r="P130" s="226">
        <f>SUM(P131:P134)</f>
        <v>0</v>
      </c>
      <c r="Q130" s="225"/>
      <c r="R130" s="226">
        <f>SUM(R131:R134)</f>
        <v>0</v>
      </c>
      <c r="S130" s="225"/>
      <c r="T130" s="227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8" t="s">
        <v>162</v>
      </c>
      <c r="AT130" s="229" t="s">
        <v>72</v>
      </c>
      <c r="AU130" s="229" t="s">
        <v>81</v>
      </c>
      <c r="AY130" s="228" t="s">
        <v>145</v>
      </c>
      <c r="BK130" s="230">
        <f>SUM(BK131:BK134)</f>
        <v>0</v>
      </c>
    </row>
    <row r="131" s="2" customFormat="1" ht="16.5" customHeight="1">
      <c r="A131" s="35"/>
      <c r="B131" s="36"/>
      <c r="C131" s="233" t="s">
        <v>162</v>
      </c>
      <c r="D131" s="233" t="s">
        <v>147</v>
      </c>
      <c r="E131" s="234" t="s">
        <v>1321</v>
      </c>
      <c r="F131" s="235" t="s">
        <v>1320</v>
      </c>
      <c r="G131" s="236" t="s">
        <v>612</v>
      </c>
      <c r="H131" s="237">
        <v>1</v>
      </c>
      <c r="I131" s="238"/>
      <c r="J131" s="239">
        <f>ROUND(I131*H131,2)</f>
        <v>0</v>
      </c>
      <c r="K131" s="240"/>
      <c r="L131" s="41"/>
      <c r="M131" s="241" t="s">
        <v>1</v>
      </c>
      <c r="N131" s="242" t="s">
        <v>38</v>
      </c>
      <c r="O131" s="88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5" t="s">
        <v>151</v>
      </c>
      <c r="AT131" s="245" t="s">
        <v>147</v>
      </c>
      <c r="AU131" s="245" t="s">
        <v>83</v>
      </c>
      <c r="AY131" s="14" t="s">
        <v>145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4" t="s">
        <v>81</v>
      </c>
      <c r="BK131" s="246">
        <f>ROUND(I131*H131,2)</f>
        <v>0</v>
      </c>
      <c r="BL131" s="14" t="s">
        <v>151</v>
      </c>
      <c r="BM131" s="245" t="s">
        <v>165</v>
      </c>
    </row>
    <row r="132" s="2" customFormat="1" ht="16.5" customHeight="1">
      <c r="A132" s="35"/>
      <c r="B132" s="36"/>
      <c r="C132" s="233" t="s">
        <v>157</v>
      </c>
      <c r="D132" s="233" t="s">
        <v>147</v>
      </c>
      <c r="E132" s="234" t="s">
        <v>1322</v>
      </c>
      <c r="F132" s="235" t="s">
        <v>1323</v>
      </c>
      <c r="G132" s="236" t="s">
        <v>612</v>
      </c>
      <c r="H132" s="237">
        <v>2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38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151</v>
      </c>
      <c r="AT132" s="245" t="s">
        <v>147</v>
      </c>
      <c r="AU132" s="245" t="s">
        <v>83</v>
      </c>
      <c r="AY132" s="14" t="s">
        <v>145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81</v>
      </c>
      <c r="BK132" s="246">
        <f>ROUND(I132*H132,2)</f>
        <v>0</v>
      </c>
      <c r="BL132" s="14" t="s">
        <v>151</v>
      </c>
      <c r="BM132" s="245" t="s">
        <v>168</v>
      </c>
    </row>
    <row r="133" s="2" customFormat="1" ht="16.5" customHeight="1">
      <c r="A133" s="35"/>
      <c r="B133" s="36"/>
      <c r="C133" s="233" t="s">
        <v>169</v>
      </c>
      <c r="D133" s="233" t="s">
        <v>147</v>
      </c>
      <c r="E133" s="234" t="s">
        <v>1324</v>
      </c>
      <c r="F133" s="235" t="s">
        <v>1325</v>
      </c>
      <c r="G133" s="236" t="s">
        <v>612</v>
      </c>
      <c r="H133" s="237">
        <v>2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38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151</v>
      </c>
      <c r="AT133" s="245" t="s">
        <v>147</v>
      </c>
      <c r="AU133" s="245" t="s">
        <v>83</v>
      </c>
      <c r="AY133" s="14" t="s">
        <v>145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81</v>
      </c>
      <c r="BK133" s="246">
        <f>ROUND(I133*H133,2)</f>
        <v>0</v>
      </c>
      <c r="BL133" s="14" t="s">
        <v>151</v>
      </c>
      <c r="BM133" s="245" t="s">
        <v>173</v>
      </c>
    </row>
    <row r="134" s="2" customFormat="1" ht="16.5" customHeight="1">
      <c r="A134" s="35"/>
      <c r="B134" s="36"/>
      <c r="C134" s="233" t="s">
        <v>161</v>
      </c>
      <c r="D134" s="233" t="s">
        <v>147</v>
      </c>
      <c r="E134" s="234" t="s">
        <v>1326</v>
      </c>
      <c r="F134" s="235" t="s">
        <v>1327</v>
      </c>
      <c r="G134" s="236" t="s">
        <v>612</v>
      </c>
      <c r="H134" s="237">
        <v>1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38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151</v>
      </c>
      <c r="AT134" s="245" t="s">
        <v>147</v>
      </c>
      <c r="AU134" s="245" t="s">
        <v>83</v>
      </c>
      <c r="AY134" s="14" t="s">
        <v>145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81</v>
      </c>
      <c r="BK134" s="246">
        <f>ROUND(I134*H134,2)</f>
        <v>0</v>
      </c>
      <c r="BL134" s="14" t="s">
        <v>151</v>
      </c>
      <c r="BM134" s="245" t="s">
        <v>176</v>
      </c>
    </row>
    <row r="135" s="12" customFormat="1" ht="22.8" customHeight="1">
      <c r="A135" s="12"/>
      <c r="B135" s="217"/>
      <c r="C135" s="218"/>
      <c r="D135" s="219" t="s">
        <v>72</v>
      </c>
      <c r="E135" s="231" t="s">
        <v>1328</v>
      </c>
      <c r="F135" s="231" t="s">
        <v>1329</v>
      </c>
      <c r="G135" s="218"/>
      <c r="H135" s="218"/>
      <c r="I135" s="221"/>
      <c r="J135" s="232">
        <f>BK135</f>
        <v>0</v>
      </c>
      <c r="K135" s="218"/>
      <c r="L135" s="223"/>
      <c r="M135" s="224"/>
      <c r="N135" s="225"/>
      <c r="O135" s="225"/>
      <c r="P135" s="226">
        <f>P136</f>
        <v>0</v>
      </c>
      <c r="Q135" s="225"/>
      <c r="R135" s="226">
        <f>R136</f>
        <v>0</v>
      </c>
      <c r="S135" s="225"/>
      <c r="T135" s="227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8" t="s">
        <v>162</v>
      </c>
      <c r="AT135" s="229" t="s">
        <v>72</v>
      </c>
      <c r="AU135" s="229" t="s">
        <v>81</v>
      </c>
      <c r="AY135" s="228" t="s">
        <v>145</v>
      </c>
      <c r="BK135" s="230">
        <f>BK136</f>
        <v>0</v>
      </c>
    </row>
    <row r="136" s="2" customFormat="1" ht="16.5" customHeight="1">
      <c r="A136" s="35"/>
      <c r="B136" s="36"/>
      <c r="C136" s="233" t="s">
        <v>177</v>
      </c>
      <c r="D136" s="233" t="s">
        <v>147</v>
      </c>
      <c r="E136" s="234" t="s">
        <v>1330</v>
      </c>
      <c r="F136" s="235" t="s">
        <v>1331</v>
      </c>
      <c r="G136" s="236" t="s">
        <v>612</v>
      </c>
      <c r="H136" s="237">
        <v>1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38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151</v>
      </c>
      <c r="AT136" s="245" t="s">
        <v>147</v>
      </c>
      <c r="AU136" s="245" t="s">
        <v>83</v>
      </c>
      <c r="AY136" s="14" t="s">
        <v>145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81</v>
      </c>
      <c r="BK136" s="246">
        <f>ROUND(I136*H136,2)</f>
        <v>0</v>
      </c>
      <c r="BL136" s="14" t="s">
        <v>151</v>
      </c>
      <c r="BM136" s="245" t="s">
        <v>180</v>
      </c>
    </row>
    <row r="137" s="12" customFormat="1" ht="22.8" customHeight="1">
      <c r="A137" s="12"/>
      <c r="B137" s="217"/>
      <c r="C137" s="218"/>
      <c r="D137" s="219" t="s">
        <v>72</v>
      </c>
      <c r="E137" s="231" t="s">
        <v>1332</v>
      </c>
      <c r="F137" s="231" t="s">
        <v>1333</v>
      </c>
      <c r="G137" s="218"/>
      <c r="H137" s="218"/>
      <c r="I137" s="221"/>
      <c r="J137" s="232">
        <f>BK137</f>
        <v>0</v>
      </c>
      <c r="K137" s="218"/>
      <c r="L137" s="223"/>
      <c r="M137" s="224"/>
      <c r="N137" s="225"/>
      <c r="O137" s="225"/>
      <c r="P137" s="226">
        <f>P138</f>
        <v>0</v>
      </c>
      <c r="Q137" s="225"/>
      <c r="R137" s="226">
        <f>R138</f>
        <v>0</v>
      </c>
      <c r="S137" s="225"/>
      <c r="T137" s="22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8" t="s">
        <v>162</v>
      </c>
      <c r="AT137" s="229" t="s">
        <v>72</v>
      </c>
      <c r="AU137" s="229" t="s">
        <v>81</v>
      </c>
      <c r="AY137" s="228" t="s">
        <v>145</v>
      </c>
      <c r="BK137" s="230">
        <f>BK138</f>
        <v>0</v>
      </c>
    </row>
    <row r="138" s="2" customFormat="1" ht="16.5" customHeight="1">
      <c r="A138" s="35"/>
      <c r="B138" s="36"/>
      <c r="C138" s="233" t="s">
        <v>165</v>
      </c>
      <c r="D138" s="233" t="s">
        <v>147</v>
      </c>
      <c r="E138" s="234" t="s">
        <v>1334</v>
      </c>
      <c r="F138" s="235" t="s">
        <v>1333</v>
      </c>
      <c r="G138" s="236" t="s">
        <v>612</v>
      </c>
      <c r="H138" s="237">
        <v>1</v>
      </c>
      <c r="I138" s="238"/>
      <c r="J138" s="239">
        <f>ROUND(I138*H138,2)</f>
        <v>0</v>
      </c>
      <c r="K138" s="240"/>
      <c r="L138" s="41"/>
      <c r="M138" s="259" t="s">
        <v>1</v>
      </c>
      <c r="N138" s="260" t="s">
        <v>38</v>
      </c>
      <c r="O138" s="261"/>
      <c r="P138" s="262">
        <f>O138*H138</f>
        <v>0</v>
      </c>
      <c r="Q138" s="262">
        <v>0</v>
      </c>
      <c r="R138" s="262">
        <f>Q138*H138</f>
        <v>0</v>
      </c>
      <c r="S138" s="262">
        <v>0</v>
      </c>
      <c r="T138" s="26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151</v>
      </c>
      <c r="AT138" s="245" t="s">
        <v>147</v>
      </c>
      <c r="AU138" s="245" t="s">
        <v>83</v>
      </c>
      <c r="AY138" s="14" t="s">
        <v>145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81</v>
      </c>
      <c r="BK138" s="246">
        <f>ROUND(I138*H138,2)</f>
        <v>0</v>
      </c>
      <c r="BL138" s="14" t="s">
        <v>151</v>
      </c>
      <c r="BM138" s="245" t="s">
        <v>183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180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c8+KqkPSwaEnlb4QgHya78k/HtYtmQT3VkAPYZ5wzhrqkGV4laCM50baC8BA+Zx8hM4dyTD/yl0YtgQ1O/P5tw==" hashValue="DTSzr0uB5hT7JjEHemfZBA0P7E2hFsLYkQRVG/X/LvjphmhLLjcSQSufepai3npoqU6FYUrtnSR1Sv8YZVkrYw==" algorithmName="SHA-512" password="CC35"/>
  <autoFilter ref="C121:K13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WS18\Rozpočty</dc:creator>
  <cp:lastModifiedBy>WS18\Rozpočty</cp:lastModifiedBy>
  <dcterms:created xsi:type="dcterms:W3CDTF">2020-05-12T05:00:31Z</dcterms:created>
  <dcterms:modified xsi:type="dcterms:W3CDTF">2020-05-12T05:00:40Z</dcterms:modified>
</cp:coreProperties>
</file>